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КП ЦРЛ\Сесії\51 сесія (05.03.2026)\Рішення ХХХХХІ\№1988-51 Про звіт щодо виконання фін.плану ЦРЛ 2025\"/>
    </mc:Choice>
  </mc:AlternateContent>
  <bookViews>
    <workbookView xWindow="0" yWindow="0" windowWidth="19200" windowHeight="11490" activeTab="5"/>
  </bookViews>
  <sheets>
    <sheet name="фінплан" sheetId="2" r:id="rId1"/>
    <sheet name="таблиця 1" sheetId="1" r:id="rId2"/>
    <sheet name="таблиця 2" sheetId="3" r:id="rId3"/>
    <sheet name="таблиця 3" sheetId="5" r:id="rId4"/>
    <sheet name="Таблиця 4" sheetId="7" r:id="rId5"/>
    <sheet name="Таблиця 5 ЦРЛ" sheetId="12" r:id="rId6"/>
  </sheets>
  <definedNames>
    <definedName name="_xlnm.Print_Titles" localSheetId="4">'Таблиця 4'!$9:$10</definedName>
    <definedName name="_xlnm.Print_Area" localSheetId="3">'таблиця 3'!$A$1:$E$26</definedName>
    <definedName name="_xlnm.Print_Area" localSheetId="4">'Таблиця 4'!$A$1:$F$57</definedName>
    <definedName name="_xlnm.Print_Area" localSheetId="5">'Таблиця 5 ЦРЛ'!$A$1:$H$120</definedName>
    <definedName name="_xlnm.Print_Area" localSheetId="0">фінплан!$A$1:$F$88</definedName>
  </definedNames>
  <calcPr calcId="162913"/>
</workbook>
</file>

<file path=xl/calcChain.xml><?xml version="1.0" encoding="utf-8"?>
<calcChain xmlns="http://schemas.openxmlformats.org/spreadsheetml/2006/main">
  <c r="F104" i="12" l="1"/>
  <c r="F103" i="12"/>
  <c r="E103" i="12"/>
  <c r="F102" i="12"/>
  <c r="E102" i="12"/>
  <c r="D101" i="12"/>
  <c r="C101" i="12"/>
  <c r="C94" i="12"/>
  <c r="D11" i="7"/>
  <c r="C11" i="7"/>
  <c r="C30" i="7"/>
  <c r="F13" i="7"/>
  <c r="E13" i="7"/>
  <c r="C11" i="3"/>
  <c r="E101" i="12" l="1"/>
  <c r="F101" i="12"/>
  <c r="E104" i="12"/>
  <c r="D49" i="2"/>
  <c r="D41" i="2"/>
  <c r="D38" i="2"/>
  <c r="D36" i="2"/>
  <c r="C41" i="2" l="1"/>
  <c r="D35" i="2"/>
  <c r="C35" i="2"/>
  <c r="C38" i="2"/>
  <c r="C36" i="2"/>
  <c r="C76" i="12" l="1"/>
  <c r="C69" i="12" s="1"/>
  <c r="K69" i="12"/>
  <c r="J69" i="12"/>
  <c r="D34" i="7"/>
  <c r="C34" i="7"/>
  <c r="D33" i="7"/>
  <c r="C33" i="7"/>
  <c r="D31" i="7"/>
  <c r="C31" i="7"/>
  <c r="D30" i="7"/>
  <c r="D29" i="7" l="1"/>
  <c r="J70" i="12"/>
  <c r="E38" i="7" l="1"/>
  <c r="E39" i="7"/>
  <c r="E40" i="7"/>
  <c r="E41" i="7"/>
  <c r="E42" i="7"/>
  <c r="E43" i="7"/>
  <c r="E31" i="7"/>
  <c r="E32" i="7"/>
  <c r="E33" i="7"/>
  <c r="E14" i="7"/>
  <c r="E15" i="7"/>
  <c r="E16" i="7"/>
  <c r="E17" i="7"/>
  <c r="E18" i="7"/>
  <c r="E19" i="7"/>
  <c r="E20" i="7"/>
  <c r="E21" i="7"/>
  <c r="E22" i="7"/>
  <c r="E23" i="7"/>
  <c r="E24" i="7"/>
  <c r="E12" i="1"/>
  <c r="E13" i="1"/>
  <c r="E14" i="1"/>
  <c r="E15" i="1"/>
  <c r="E16" i="1"/>
  <c r="E61" i="2"/>
  <c r="E62" i="2"/>
  <c r="E63" i="2"/>
  <c r="E64" i="2"/>
  <c r="E65" i="2"/>
  <c r="E66" i="2"/>
  <c r="E67" i="2"/>
  <c r="E68" i="2"/>
  <c r="E51" i="2"/>
  <c r="E52" i="2"/>
  <c r="E53" i="2"/>
  <c r="E54" i="2"/>
  <c r="E55" i="2"/>
  <c r="E37" i="2"/>
  <c r="E40" i="2"/>
  <c r="F99" i="12" l="1"/>
  <c r="D76" i="12"/>
  <c r="D69" i="12" s="1"/>
  <c r="K70" i="12" s="1"/>
  <c r="C46" i="7"/>
  <c r="D37" i="7"/>
  <c r="D36" i="7"/>
  <c r="C37" i="7"/>
  <c r="C36" i="7"/>
  <c r="C10" i="1"/>
  <c r="C17" i="1" s="1"/>
  <c r="E37" i="7" l="1"/>
  <c r="C35" i="7"/>
  <c r="E38" i="2" l="1"/>
  <c r="D81" i="12" l="1"/>
  <c r="C81" i="12"/>
  <c r="D79" i="12"/>
  <c r="C79" i="12"/>
  <c r="D78" i="12"/>
  <c r="C78" i="12"/>
  <c r="D67" i="12"/>
  <c r="C67" i="12"/>
  <c r="C66" i="12"/>
  <c r="D65" i="12"/>
  <c r="C65" i="12"/>
  <c r="D64" i="12"/>
  <c r="C64" i="12"/>
  <c r="C47" i="2" l="1"/>
  <c r="F15" i="7"/>
  <c r="F16" i="7"/>
  <c r="F17" i="7"/>
  <c r="F18" i="7"/>
  <c r="F19" i="7"/>
  <c r="F20" i="7"/>
  <c r="F21" i="7"/>
  <c r="F22" i="7"/>
  <c r="F14" i="7" l="1"/>
  <c r="F82" i="2"/>
  <c r="E82" i="2"/>
  <c r="F81" i="2"/>
  <c r="E81" i="2"/>
  <c r="D80" i="2"/>
  <c r="F79" i="2"/>
  <c r="E79" i="2"/>
  <c r="F78" i="2"/>
  <c r="E78" i="2"/>
  <c r="F77" i="2"/>
  <c r="E77" i="2"/>
  <c r="F75" i="2"/>
  <c r="C73" i="2"/>
  <c r="E73" i="2" s="1"/>
  <c r="F72" i="2"/>
  <c r="E72" i="2"/>
  <c r="C72" i="2"/>
  <c r="F71" i="2"/>
  <c r="E71" i="2"/>
  <c r="F69" i="2"/>
  <c r="E69" i="2"/>
  <c r="F68" i="2"/>
  <c r="F67" i="2"/>
  <c r="F66" i="2"/>
  <c r="F65" i="2"/>
  <c r="F64" i="2"/>
  <c r="F63" i="2"/>
  <c r="F62" i="2"/>
  <c r="F61" i="2"/>
  <c r="C60" i="2"/>
  <c r="E60" i="2" s="1"/>
  <c r="C59" i="2"/>
  <c r="C58" i="2"/>
  <c r="E58" i="2" s="1"/>
  <c r="C57" i="2"/>
  <c r="E57" i="2" s="1"/>
  <c r="D56" i="2"/>
  <c r="C56" i="2"/>
  <c r="F55" i="2"/>
  <c r="F54" i="2"/>
  <c r="F53" i="2"/>
  <c r="F51" i="2"/>
  <c r="F50" i="2"/>
  <c r="E50" i="2"/>
  <c r="C49" i="2"/>
  <c r="F46" i="2"/>
  <c r="E46" i="2"/>
  <c r="F45" i="2"/>
  <c r="E45" i="2"/>
  <c r="F44" i="2"/>
  <c r="E44" i="2"/>
  <c r="F43" i="2"/>
  <c r="E43" i="2"/>
  <c r="F42" i="2"/>
  <c r="E42" i="2"/>
  <c r="F40" i="2"/>
  <c r="F38" i="2"/>
  <c r="F37" i="2"/>
  <c r="F60" i="2" l="1"/>
  <c r="J63" i="12"/>
  <c r="G48" i="2"/>
  <c r="C74" i="2"/>
  <c r="D74" i="2"/>
  <c r="H48" i="2"/>
  <c r="F57" i="2"/>
  <c r="F59" i="2"/>
  <c r="E59" i="2"/>
  <c r="F52" i="2"/>
  <c r="D66" i="12"/>
  <c r="D63" i="12" s="1"/>
  <c r="F56" i="2"/>
  <c r="F35" i="2"/>
  <c r="F36" i="2"/>
  <c r="E56" i="2"/>
  <c r="C80" i="2"/>
  <c r="F80" i="2" s="1"/>
  <c r="F73" i="2"/>
  <c r="E36" i="2"/>
  <c r="E35" i="2" s="1"/>
  <c r="F29" i="12" s="1"/>
  <c r="F58" i="2"/>
  <c r="D94" i="12"/>
  <c r="D90" i="12" s="1"/>
  <c r="C90" i="12"/>
  <c r="E98" i="12"/>
  <c r="F98" i="12"/>
  <c r="E91" i="12"/>
  <c r="F91" i="12"/>
  <c r="E92" i="12"/>
  <c r="F92" i="12"/>
  <c r="E93" i="12"/>
  <c r="F93" i="12"/>
  <c r="E95" i="12"/>
  <c r="F95" i="12"/>
  <c r="E96" i="12"/>
  <c r="F96" i="12"/>
  <c r="E97" i="12"/>
  <c r="F97" i="12"/>
  <c r="E99" i="12"/>
  <c r="E100" i="12"/>
  <c r="F100" i="12"/>
  <c r="E81" i="12"/>
  <c r="F80" i="12"/>
  <c r="E80" i="12"/>
  <c r="E79" i="12"/>
  <c r="E72" i="12"/>
  <c r="F72" i="12"/>
  <c r="E73" i="12"/>
  <c r="F73" i="12"/>
  <c r="E74" i="12"/>
  <c r="F74" i="12"/>
  <c r="E75" i="12"/>
  <c r="F75" i="12"/>
  <c r="E76" i="12"/>
  <c r="F76" i="12"/>
  <c r="E71" i="12"/>
  <c r="E70" i="12"/>
  <c r="F70" i="12"/>
  <c r="E68" i="12"/>
  <c r="F68" i="12"/>
  <c r="F59" i="12"/>
  <c r="F60" i="12"/>
  <c r="F61" i="12"/>
  <c r="F62" i="12"/>
  <c r="F82" i="12"/>
  <c r="F83" i="12"/>
  <c r="F84" i="12"/>
  <c r="F85" i="12"/>
  <c r="F86" i="12"/>
  <c r="F87" i="12"/>
  <c r="F88" i="12"/>
  <c r="F89" i="12"/>
  <c r="F105" i="12"/>
  <c r="F106" i="12"/>
  <c r="F107" i="12"/>
  <c r="F108" i="12"/>
  <c r="F109" i="12"/>
  <c r="F110" i="12"/>
  <c r="F111" i="12"/>
  <c r="F58" i="12"/>
  <c r="E59" i="12"/>
  <c r="E60" i="12"/>
  <c r="E61" i="12"/>
  <c r="E62" i="12"/>
  <c r="E82" i="12"/>
  <c r="E83" i="12"/>
  <c r="E84" i="12"/>
  <c r="E85" i="12"/>
  <c r="E86" i="12"/>
  <c r="E87" i="12"/>
  <c r="E88" i="12"/>
  <c r="E89" i="12"/>
  <c r="E105" i="12"/>
  <c r="E106" i="12"/>
  <c r="E107" i="12"/>
  <c r="E108" i="12"/>
  <c r="E109" i="12"/>
  <c r="E110" i="12"/>
  <c r="E111" i="12"/>
  <c r="E58" i="12"/>
  <c r="E29" i="12"/>
  <c r="D29" i="12"/>
  <c r="C29" i="7"/>
  <c r="C44" i="7" s="1"/>
  <c r="D35" i="7"/>
  <c r="E34" i="7" s="1"/>
  <c r="D46" i="7"/>
  <c r="E80" i="2" l="1"/>
  <c r="D44" i="7"/>
  <c r="D47" i="7" s="1"/>
  <c r="J90" i="12"/>
  <c r="C70" i="2"/>
  <c r="C76" i="2"/>
  <c r="C27" i="7" s="1"/>
  <c r="K90" i="12"/>
  <c r="K63" i="12"/>
  <c r="K64" i="12" s="1"/>
  <c r="D47" i="2"/>
  <c r="E49" i="2"/>
  <c r="F49" i="2"/>
  <c r="G29" i="12"/>
  <c r="F41" i="2"/>
  <c r="E41" i="2"/>
  <c r="F90" i="12"/>
  <c r="F94" i="12"/>
  <c r="E90" i="12"/>
  <c r="E94" i="12"/>
  <c r="C77" i="12"/>
  <c r="D77" i="12"/>
  <c r="K92" i="12" s="1"/>
  <c r="F81" i="12"/>
  <c r="F78" i="12"/>
  <c r="C63" i="12"/>
  <c r="C57" i="12" s="1"/>
  <c r="F79" i="12"/>
  <c r="E78" i="12"/>
  <c r="F66" i="12"/>
  <c r="F71" i="12"/>
  <c r="F67" i="12"/>
  <c r="E64" i="12"/>
  <c r="F64" i="12"/>
  <c r="E67" i="12"/>
  <c r="E66" i="12"/>
  <c r="E65" i="12"/>
  <c r="F65" i="12"/>
  <c r="D57" i="12" l="1"/>
  <c r="F57" i="12" s="1"/>
  <c r="E57" i="12"/>
  <c r="J64" i="12"/>
  <c r="J92" i="12"/>
  <c r="E74" i="2"/>
  <c r="D76" i="2"/>
  <c r="E76" i="2" s="1"/>
  <c r="D27" i="7"/>
  <c r="D25" i="7" s="1"/>
  <c r="D28" i="7" s="1"/>
  <c r="C25" i="7"/>
  <c r="C28" i="7" s="1"/>
  <c r="E47" i="2"/>
  <c r="F47" i="2"/>
  <c r="D70" i="2"/>
  <c r="E70" i="2" s="1"/>
  <c r="E77" i="12"/>
  <c r="F77" i="12"/>
  <c r="F69" i="12"/>
  <c r="E69" i="12"/>
  <c r="F63" i="12"/>
  <c r="E63" i="12"/>
  <c r="E46" i="7"/>
  <c r="F46" i="7"/>
  <c r="F37" i="7"/>
  <c r="F38" i="7"/>
  <c r="F39" i="7"/>
  <c r="F40" i="7"/>
  <c r="F41" i="7"/>
  <c r="F42" i="7"/>
  <c r="F43" i="7"/>
  <c r="E30" i="7"/>
  <c r="E35" i="7"/>
  <c r="E36" i="7"/>
  <c r="F26" i="7"/>
  <c r="E26" i="7"/>
  <c r="F23" i="7"/>
  <c r="F24" i="7"/>
  <c r="F12" i="7"/>
  <c r="E12" i="7"/>
  <c r="D11" i="3"/>
  <c r="E15" i="3"/>
  <c r="F14" i="3"/>
  <c r="F15" i="3"/>
  <c r="F16" i="3"/>
  <c r="F17" i="3"/>
  <c r="F13" i="3"/>
  <c r="E14" i="3"/>
  <c r="E16" i="3"/>
  <c r="E17" i="3"/>
  <c r="E13" i="3"/>
  <c r="E11" i="1"/>
  <c r="F12" i="1"/>
  <c r="F13" i="1"/>
  <c r="F14" i="1"/>
  <c r="F15" i="1"/>
  <c r="F16" i="1"/>
  <c r="E27" i="7" l="1"/>
  <c r="E25" i="7"/>
  <c r="F25" i="7"/>
  <c r="F27" i="7"/>
  <c r="E11" i="3"/>
  <c r="F11" i="3"/>
  <c r="F11" i="1"/>
  <c r="E31" i="12"/>
  <c r="D31" i="12"/>
  <c r="B50" i="12"/>
  <c r="F31" i="12"/>
  <c r="F35" i="7"/>
  <c r="F30" i="7"/>
  <c r="F31" i="7"/>
  <c r="F32" i="7"/>
  <c r="F33" i="7"/>
  <c r="F34" i="7"/>
  <c r="F36" i="7"/>
  <c r="G31" i="12" l="1"/>
  <c r="E29" i="7"/>
  <c r="E28" i="7"/>
  <c r="E11" i="7"/>
  <c r="F11" i="7"/>
  <c r="F28" i="7" s="1"/>
  <c r="D10" i="1"/>
  <c r="D17" i="1" s="1"/>
  <c r="F29" i="7"/>
  <c r="E44" i="7" l="1"/>
  <c r="F44" i="7"/>
  <c r="F10" i="1"/>
  <c r="E10" i="1"/>
  <c r="F47" i="7" l="1"/>
  <c r="E47" i="7"/>
  <c r="D48" i="7"/>
  <c r="F17" i="1"/>
  <c r="E17" i="1"/>
  <c r="E48" i="7" l="1"/>
  <c r="F48" i="7"/>
  <c r="F70" i="2"/>
  <c r="F74" i="2" l="1"/>
  <c r="F76" i="2" l="1"/>
</calcChain>
</file>

<file path=xl/sharedStrings.xml><?xml version="1.0" encoding="utf-8"?>
<sst xmlns="http://schemas.openxmlformats.org/spreadsheetml/2006/main" count="512" uniqueCount="384">
  <si>
    <t>капітальне будівництво</t>
  </si>
  <si>
    <t>придбання (створення) нематеріальних активів</t>
  </si>
  <si>
    <t>Податок на прибуток від звичайної діяльності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</si>
  <si>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</si>
  <si>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</si>
  <si>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</si>
  <si>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</si>
  <si>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010</t>
  </si>
  <si>
    <t>020</t>
  </si>
  <si>
    <t>030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</si>
  <si>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</si>
  <si>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</si>
  <si>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</si>
  <si>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</si>
  <si>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</si>
  <si>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</si>
  <si>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</si>
  <si>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</si>
  <si>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</si>
  <si>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001</t>
  </si>
  <si>
    <t>002</t>
  </si>
  <si>
    <t>003</t>
  </si>
  <si>
    <t>004</t>
  </si>
  <si>
    <t>Фінансовий результат від звичайної діяльності до оподаткування</t>
  </si>
  <si>
    <t xml:space="preserve">Код рядка </t>
  </si>
  <si>
    <t>011</t>
  </si>
  <si>
    <t>012</t>
  </si>
  <si>
    <t>013</t>
  </si>
  <si>
    <t>014</t>
  </si>
  <si>
    <t>015</t>
  </si>
  <si>
    <t>016</t>
  </si>
  <si>
    <t>005</t>
  </si>
  <si>
    <t>006</t>
  </si>
  <si>
    <t>007</t>
  </si>
  <si>
    <t>008</t>
  </si>
  <si>
    <t>009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</si>
  <si>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</si>
  <si>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</si>
  <si>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</si>
  <si>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</si>
  <si>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017</t>
  </si>
  <si>
    <t>018</t>
  </si>
  <si>
    <t>019</t>
  </si>
  <si>
    <t>Доходи</t>
  </si>
  <si>
    <t>Витрати</t>
  </si>
  <si>
    <t>Частка меншості</t>
  </si>
  <si>
    <t>Чистий  прибуток (збиток), у тому числі:</t>
  </si>
  <si>
    <t xml:space="preserve">прибуток </t>
  </si>
  <si>
    <t>збиток</t>
  </si>
  <si>
    <t>027/1</t>
  </si>
  <si>
    <t>031</t>
  </si>
  <si>
    <t>032</t>
  </si>
  <si>
    <t>034</t>
  </si>
  <si>
    <t>035</t>
  </si>
  <si>
    <t>Елементи операційних витрат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</si>
  <si>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</si>
  <si>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</si>
  <si>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</si>
  <si>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</si>
  <si>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</si>
  <si>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Капітальні інвестиції</t>
  </si>
  <si>
    <t>придбання (виготовлення) інших необоротних матеріальних активів</t>
  </si>
  <si>
    <t>Коефіцієнтний аналіз</t>
  </si>
  <si>
    <t>Примітки</t>
  </si>
  <si>
    <t>Рух грошових коштів</t>
  </si>
  <si>
    <t xml:space="preserve">Отримання короткострокових кредитів </t>
  </si>
  <si>
    <t>Аванси одержані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</si>
  <si>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</si>
  <si>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</si>
  <si>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Отримання довгострокових кредитів </t>
  </si>
  <si>
    <t xml:space="preserve">Розрахунки з оплати праці </t>
  </si>
  <si>
    <t xml:space="preserve">Повернення короткострокових кредитів </t>
  </si>
  <si>
    <t xml:space="preserve">Придбання нематеріальних активів </t>
  </si>
  <si>
    <t>Грошові кошти:</t>
  </si>
  <si>
    <t>Чистий грошовий потік</t>
  </si>
  <si>
    <t>витрати на оплату праці</t>
  </si>
  <si>
    <t>відрахування на соціальні заходи</t>
  </si>
  <si>
    <t>013/1</t>
  </si>
  <si>
    <t>013/2</t>
  </si>
  <si>
    <t>відрахування до резерву сумнівних боргів</t>
  </si>
  <si>
    <t>014/1</t>
  </si>
  <si>
    <t>014/2</t>
  </si>
  <si>
    <t>Процентна ставка</t>
  </si>
  <si>
    <t xml:space="preserve">Надходження грошових коштів від інвестиційної діяльності </t>
  </si>
  <si>
    <t xml:space="preserve">Надходження від продажу акцій та облігацій </t>
  </si>
  <si>
    <t xml:space="preserve">Придбання акцій та облігацій  </t>
  </si>
  <si>
    <t xml:space="preserve">Повернення довгострокових кредитів </t>
  </si>
  <si>
    <t xml:space="preserve">План </t>
  </si>
  <si>
    <t>Факт</t>
  </si>
  <si>
    <t>План</t>
  </si>
  <si>
    <t>факт</t>
  </si>
  <si>
    <t>Підприємство</t>
  </si>
  <si>
    <t>Вид діяльності</t>
  </si>
  <si>
    <t>Факт відповідного періоду минулого року</t>
  </si>
  <si>
    <t>Надзвичайні доходи (відшкодування збитків від надзвичайних ситуацій, стихійного лиха, пожеж, техногенних аварій тощо)</t>
  </si>
  <si>
    <t>Надзвичайні витрати (невідшкодовані збитки)</t>
  </si>
  <si>
    <t>Заборгованість на початок звітного періоду</t>
  </si>
  <si>
    <t>Заборгованість на кінець звітного періоду</t>
  </si>
  <si>
    <t xml:space="preserve">Довгострокові кредити </t>
  </si>
  <si>
    <t>план</t>
  </si>
  <si>
    <t>Відхилення                   (+,-)</t>
  </si>
  <si>
    <t>&gt; 0</t>
  </si>
  <si>
    <t>&gt; 1</t>
  </si>
  <si>
    <t>&gt; 0,5</t>
  </si>
  <si>
    <t>Оптимальне значення</t>
  </si>
  <si>
    <t>013/3</t>
  </si>
  <si>
    <t>013/4</t>
  </si>
  <si>
    <t>013/5</t>
  </si>
  <si>
    <t>015/1</t>
  </si>
  <si>
    <t>027/2</t>
  </si>
  <si>
    <t>001/3</t>
  </si>
  <si>
    <t>001/4</t>
  </si>
  <si>
    <t>001/5</t>
  </si>
  <si>
    <t>001/6</t>
  </si>
  <si>
    <t>ІНФОРМАЦІЯ</t>
  </si>
  <si>
    <t>амортизація основних засобів і нематеріальних активів</t>
  </si>
  <si>
    <t>015/2</t>
  </si>
  <si>
    <t>відрахування до недержавних пенсійних фондів</t>
  </si>
  <si>
    <t>Отримано залучених коштів за звітний період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</si>
  <si>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</si>
  <si>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</si>
  <si>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</si>
  <si>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</si>
  <si>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</si>
  <si>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</si>
  <si>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</si>
  <si>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</si>
  <si>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</si>
  <si>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</si>
  <si>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</si>
  <si>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</si>
  <si>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</si>
  <si>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</si>
  <si>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Чисельність працівників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</si>
  <si>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</si>
  <si>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</si>
  <si>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</si>
  <si>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Одиниця виміру: тис. гривень</t>
  </si>
  <si>
    <t>(квартал, рік)</t>
  </si>
  <si>
    <t>капітальний ремонт</t>
  </si>
  <si>
    <t>Основні фінансові показники підприємства</t>
  </si>
  <si>
    <t>І. Формування прибутку підприємства</t>
  </si>
  <si>
    <t>014/3</t>
  </si>
  <si>
    <t>014/4</t>
  </si>
  <si>
    <t>014/5</t>
  </si>
  <si>
    <t>037/7</t>
  </si>
  <si>
    <t>040/2</t>
  </si>
  <si>
    <t>013/6</t>
  </si>
  <si>
    <t>014/5/1</t>
  </si>
  <si>
    <t>014/5/2</t>
  </si>
  <si>
    <t>014/5/3</t>
  </si>
  <si>
    <t>014/5/4</t>
  </si>
  <si>
    <t>014/5/5</t>
  </si>
  <si>
    <t>016/1</t>
  </si>
  <si>
    <t>016/2</t>
  </si>
  <si>
    <t>016/3</t>
  </si>
  <si>
    <t>016/4</t>
  </si>
  <si>
    <t>Акцизний збір</t>
  </si>
  <si>
    <t>Коди</t>
  </si>
  <si>
    <t>Показники</t>
  </si>
  <si>
    <t>Відхилення        (+,-)</t>
  </si>
  <si>
    <t>Виконання      (%)</t>
  </si>
  <si>
    <t>Адміністративні витрати, усього, у тому числі:</t>
  </si>
  <si>
    <t>Фінансові результати діяльності</t>
  </si>
  <si>
    <t>Виконання        (%)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</si>
  <si>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</si>
  <si>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</si>
  <si>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</si>
  <si>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 xml:space="preserve"> 0,2 - 0,35            та більше</t>
  </si>
  <si>
    <t>характеризує частину поточних зобов'язань, яка може бути сплачена негайно</t>
  </si>
  <si>
    <t>Коефіцієнт поточної ліквідності (покриття) (оборотні активи / поточні зобов'язання)                                            ф. 1 р. 260 / ф. 1 р. 620</t>
  </si>
  <si>
    <t>показує достатність ресурсів підприємства, які можуть бути використані для погашення його поточних зобов’язань.  Нормативним значенням для цього показника є &gt; 1 - 1,5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</si>
  <si>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</si>
  <si>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можливість підприємства виконати зовнішні зобов'язання за рахунок власних активів, його незалежність від позикових джерел</t>
  </si>
  <si>
    <t>0,5 - 0,7</t>
  </si>
  <si>
    <t>показує фінансову незалежність підприємства від залучення (запозичення) коштів. Зменшення цього показника свідчить про зміцнення фінансового стану підприємства та зменшення його залежності від залучених коштів</t>
  </si>
  <si>
    <t>показує відносний приріст (зменшення) зобов'язань підприємства, його залежність від позикових коштів</t>
  </si>
  <si>
    <t>зменшення</t>
  </si>
  <si>
    <t>характеризує інвестиційну політику підприємства</t>
  </si>
  <si>
    <t>Питома вага в загальному обсязі реалізації (%)</t>
  </si>
  <si>
    <t>виконання (%)</t>
  </si>
  <si>
    <t>Виконання (%)</t>
  </si>
  <si>
    <t>витрати на рекламу</t>
  </si>
  <si>
    <t>витрати на благодійну допомогу</t>
  </si>
  <si>
    <t>амортизація</t>
  </si>
  <si>
    <t>1.</t>
  </si>
  <si>
    <t>Зменшення / приріст зобов'язань (зобов'язання на дату розрахунку / зобов'язання на відповідну дату попереднього року), %                                                  ф.1 ( р.480 + р. 620)</t>
  </si>
  <si>
    <t>Факт                 поточного          періоду</t>
  </si>
  <si>
    <t>Коефіцієнт абсолютної ліквідності (грошові кошти / поточні зобов'язання)                                                                                   ф. 1 (р. 230 + р. 240) / ф. 1 р. 620</t>
  </si>
  <si>
    <t xml:space="preserve">Коефіцієнт рентабельності активів (чистий прибуток / вартість активів)                                                    ф. 2 р. 220 / ф. 1 р. 280 </t>
  </si>
  <si>
    <t>Коефіцієнт фінансової незалежності (автономії) (власний капітал / пасиви)                                         ф.1 (р. 380 + р. 430) /ф. 1 р. 640</t>
  </si>
  <si>
    <t>Види діяльності (указати всі види діяльності)</t>
  </si>
  <si>
    <t>Коефіцієнт рентабельності діяльності (чистий прибуток / чистий дохід (виручка) від реалізації продукції (товарів, робіт, послуг))                                                        ф. 2 р. 220 / ф. 2 р. 035</t>
  </si>
  <si>
    <t>Коефіцієнт фінансової стійкості (власний капітал / (довгострокові зобов'язання + поточні зобов'язання))                           ф. 1 (р. 380 + р. 430) / ф. 1 (р. 480 +          р. 620)</t>
  </si>
  <si>
    <t>Коефіцієнт заборгованості (залучений капітал / власний капітал)                                                                                                                         ф.1 (р.480 + р. 620) /                                              ф.1 (р. 380 + р. 430)</t>
  </si>
  <si>
    <t>Коефіцієнт зносу основних засобів (сума зносу / первісну вартість основних засобів)                                         ф.1 р. 032 / ф.1 р. 031</t>
  </si>
  <si>
    <t>Виконання               (%)</t>
  </si>
  <si>
    <t>Комунальне підприємство</t>
  </si>
  <si>
    <t>Томаківська селищна рада</t>
  </si>
  <si>
    <t>Комунальна</t>
  </si>
  <si>
    <t xml:space="preserve"> </t>
  </si>
  <si>
    <t>-</t>
  </si>
  <si>
    <t>витрати на сировину та матеріали</t>
  </si>
  <si>
    <t>витрати на енергоносії</t>
  </si>
  <si>
    <t>відряджувальні</t>
  </si>
  <si>
    <t>витрати на сировину і матеріали</t>
  </si>
  <si>
    <t xml:space="preserve">       </t>
  </si>
  <si>
    <t>Додаток 5</t>
  </si>
  <si>
    <t>&lt; 100 %</t>
  </si>
  <si>
    <t xml:space="preserve">ЗВІТ ПРО ВИКОНАННЯ ФІНАНСОВОГО ПЛАНУ  </t>
  </si>
  <si>
    <t>Інші фінансові доходи % банку від депозиту</t>
  </si>
  <si>
    <t>% банку</t>
  </si>
  <si>
    <t>У</t>
  </si>
  <si>
    <t>до звіту про виконання</t>
  </si>
  <si>
    <t>фінансового плану</t>
  </si>
  <si>
    <t>1. Дані про підприємство</t>
  </si>
  <si>
    <t>Загальна інформація про підприємство (резюме)</t>
  </si>
  <si>
    <t>2. Перелік підприємств, які входять до зведеного ( або консолідованого ) фінансового плану</t>
  </si>
  <si>
    <t>3. Інформація про бізнес підприємства ( код рядка 006 фінансововго плану )</t>
  </si>
  <si>
    <t>Чистий дохід (виручка) від реалізації продукції (товарів, робіт, послуг)</t>
  </si>
  <si>
    <t>Пояснення та обгрунтування відхилення від запланованого рівня</t>
  </si>
  <si>
    <t>відхилен ня (+, -)</t>
  </si>
  <si>
    <t>Разом :</t>
  </si>
  <si>
    <t>Назва банку</t>
  </si>
  <si>
    <t>Вид кредитного продукту та цільове призначення</t>
  </si>
  <si>
    <t>Сума, валюта за договором</t>
  </si>
  <si>
    <t>Дата видачі/погашення (графік)</t>
  </si>
  <si>
    <t>Заборгованність на останню дату</t>
  </si>
  <si>
    <t>Забезпечення</t>
  </si>
  <si>
    <t>Усього :</t>
  </si>
  <si>
    <t>5. Інформація щодо отримання та повернення залучених коштів</t>
  </si>
  <si>
    <t>Повернено залучених коштів за звітний період</t>
  </si>
  <si>
    <t>Короткострокові кредити</t>
  </si>
  <si>
    <t xml:space="preserve">6. Аналіз окремих статтей фінансового плану </t>
  </si>
  <si>
    <t>Код рядка</t>
  </si>
  <si>
    <t>Відхилення (+,-)</t>
  </si>
  <si>
    <t>Пояснення та обгрунтування відхилення від запланованого  рівня доходів/витрат</t>
  </si>
  <si>
    <t>Інші операційні доходи : доходи від оренди майна</t>
  </si>
  <si>
    <t>Дохід від участі в капіталі</t>
  </si>
  <si>
    <t>Собівартість реалізованої продукції (товарів, робіт, послуг), усього, у тому числі :</t>
  </si>
  <si>
    <t xml:space="preserve">витрати на сировину і основні матеріали </t>
  </si>
  <si>
    <t>енергоносії</t>
  </si>
  <si>
    <t>Витрати на збут, усього, у тому числі :</t>
  </si>
  <si>
    <t>Інші оперативні витрати, усього, у тому числі :</t>
  </si>
  <si>
    <t>інші операційні витрати від оренди майна</t>
  </si>
  <si>
    <t>Втрати від участі в капіталі</t>
  </si>
  <si>
    <t>Інші податки</t>
  </si>
  <si>
    <t>Інші доходи ( оренда )</t>
  </si>
  <si>
    <t xml:space="preserve">Інші операційні доходи </t>
  </si>
  <si>
    <t>UA12080130010022918</t>
  </si>
  <si>
    <t>Цільове фінансування  місцевий бюджет</t>
  </si>
  <si>
    <t>КП Томаківська ЦРЛ"</t>
  </si>
  <si>
    <t>86.10  86.90</t>
  </si>
  <si>
    <t>Діяльність лікарняних закладів</t>
  </si>
  <si>
    <t>Грищенко І.В.</t>
  </si>
  <si>
    <t>КОМУНАЛЬНИМ ПІДПРИЄМСТВОМ "ТОМАКІВСЬКА ЦЕНТРАЛЬНА РАЙОННА ЛІКАРНЯ"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</si>
  <si>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</si>
  <si>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r>
      <t xml:space="preserve">Дохід від участі в капіталі </t>
    </r>
    <r>
      <rPr>
        <i/>
        <sz val="12"/>
        <rFont val="Times New Roman"/>
        <family val="1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</si>
  <si>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Times New Roman"/>
        <family val="1"/>
        <charset val="204"/>
      </rPr>
      <t xml:space="preserve"> в т.ч.</t>
    </r>
  </si>
  <si>
    <r>
      <t xml:space="preserve">інші адміністративні витрати </t>
    </r>
    <r>
      <rPr>
        <i/>
        <sz val="12"/>
        <rFont val="Times New Roman"/>
        <family val="1"/>
        <charset val="204"/>
      </rPr>
      <t>(розшифрувати)</t>
    </r>
  </si>
  <si>
    <r>
      <t xml:space="preserve">Витрати на збут </t>
    </r>
    <r>
      <rPr>
        <i/>
        <sz val="12"/>
        <rFont val="Times New Roman"/>
        <family val="1"/>
        <charset val="204"/>
      </rPr>
      <t>(розшифрувати)</t>
    </r>
  </si>
  <si>
    <t>КП "Томаківська ЦРЛ"</t>
  </si>
  <si>
    <t>діяльність лікарняних закладів</t>
  </si>
  <si>
    <t>01989450</t>
  </si>
  <si>
    <t xml:space="preserve">    Ігор ГРИЩЕНКО</t>
  </si>
  <si>
    <t xml:space="preserve">     Ігор ГРИЩЕНКО</t>
  </si>
  <si>
    <t xml:space="preserve"> Ігор ГРИЩЕНКО</t>
  </si>
  <si>
    <t>витрати на паливо</t>
  </si>
  <si>
    <t xml:space="preserve">Розрахунки за продукцію  (товари) </t>
  </si>
  <si>
    <t>Інші витрати, в т.ч.:</t>
  </si>
  <si>
    <t>013/6/1</t>
  </si>
  <si>
    <t>013/6/2</t>
  </si>
  <si>
    <t>інші поточні видатки (екоподаток, земельний податок, пільгові пенсії)</t>
  </si>
  <si>
    <t>013/6/3</t>
  </si>
  <si>
    <t>013/6/4</t>
  </si>
  <si>
    <t>013/6/5</t>
  </si>
  <si>
    <t>013/6/6</t>
  </si>
  <si>
    <t>послуги, крім комунальних</t>
  </si>
  <si>
    <t>ком.послуги і енергоносії</t>
  </si>
  <si>
    <t>підвищення кваліфікації</t>
  </si>
  <si>
    <t>витрати на придбання основних засобів</t>
  </si>
  <si>
    <t>витрати на реконструкцію основних засобів</t>
  </si>
  <si>
    <t>013/6/7</t>
  </si>
  <si>
    <t>Відряджувальні</t>
  </si>
  <si>
    <t>адміністративні витрати, усього, у тому числі:</t>
  </si>
  <si>
    <t>інші витрати (відряджувальні)</t>
  </si>
  <si>
    <t>017/1</t>
  </si>
  <si>
    <t>017/2</t>
  </si>
  <si>
    <t>017/3</t>
  </si>
  <si>
    <t>017/4</t>
  </si>
  <si>
    <t>017/4/1</t>
  </si>
  <si>
    <t>017/4/2</t>
  </si>
  <si>
    <t>017/4/3</t>
  </si>
  <si>
    <t>017/4/4</t>
  </si>
  <si>
    <t>017/4/5</t>
  </si>
  <si>
    <t>інші поточні видатки (екоподаток, земельний податок, ПДВї)</t>
  </si>
  <si>
    <t>017/4/6</t>
  </si>
  <si>
    <t xml:space="preserve">Інші надходження </t>
  </si>
  <si>
    <t>002/1</t>
  </si>
  <si>
    <t>002/2</t>
  </si>
  <si>
    <t>інші витрати (комунальні послуги, навчання персоналу, пільгові пенсії, страхування медичного персоналу, інші видатки)</t>
  </si>
  <si>
    <t>Додаток 1</t>
  </si>
  <si>
    <t>Додаток 2</t>
  </si>
  <si>
    <t>Додаток 4</t>
  </si>
  <si>
    <t>Видатки грошових коштів фінансової діяльності</t>
  </si>
  <si>
    <r>
      <t xml:space="preserve">Інші надходження </t>
    </r>
    <r>
      <rPr>
        <i/>
        <sz val="11"/>
        <rFont val="Times New Roman"/>
        <family val="1"/>
        <charset val="204"/>
      </rPr>
      <t xml:space="preserve">(спеціальний фонд) </t>
    </r>
  </si>
  <si>
    <r>
      <t>Платежі в бюджет ЄСВ</t>
    </r>
    <r>
      <rPr>
        <i/>
        <sz val="11"/>
        <rFont val="Times New Roman"/>
        <family val="1"/>
        <charset val="204"/>
      </rPr>
      <t xml:space="preserve"> </t>
    </r>
  </si>
  <si>
    <r>
      <t xml:space="preserve">Інші витрати </t>
    </r>
    <r>
      <rPr>
        <i/>
        <sz val="11"/>
        <rFont val="Times New Roman"/>
        <family val="1"/>
        <charset val="204"/>
      </rPr>
      <t>(розшифрувати)</t>
    </r>
  </si>
  <si>
    <r>
      <t xml:space="preserve">Виручка від реалізації продукції (товарів, робіт, послуг):               </t>
    </r>
    <r>
      <rPr>
        <b/>
        <sz val="11"/>
        <rFont val="Times New Roman"/>
        <family val="1"/>
        <charset val="204"/>
      </rPr>
      <t xml:space="preserve">власні надходження </t>
    </r>
  </si>
  <si>
    <r>
      <t xml:space="preserve">Виручка від реалізації продукції (товарів, робіт, послуг):                  </t>
    </r>
    <r>
      <rPr>
        <b/>
        <sz val="11"/>
        <rFont val="Times New Roman"/>
        <family val="1"/>
        <charset val="204"/>
      </rPr>
      <t xml:space="preserve">кошти НСЗУ </t>
    </r>
  </si>
  <si>
    <r>
      <t xml:space="preserve">Інші витрати: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еко податок, відряджувальні, енергоносії, послуги, ПДВ</t>
    </r>
  </si>
  <si>
    <t>Капітальні інвестиції, усього,   у тому числі:</t>
  </si>
  <si>
    <t>ВСЬОГО поточні видатки (рядок 022 - рядок 019)</t>
  </si>
  <si>
    <t>Директор</t>
  </si>
  <si>
    <r>
      <t>Чистий дохід (виручка) від реалізації продукції (товарів, робіт, послуг)  ( без залишків</t>
    </r>
    <r>
      <rPr>
        <b/>
        <i/>
        <sz val="12"/>
        <rFont val="Times New Roman"/>
        <family val="1"/>
        <charset val="204"/>
      </rPr>
      <t>) ( рядок 002 + рядок 005)</t>
    </r>
  </si>
  <si>
    <t>УСЬОГО ДОХОДИ (рядок 006 + рядок 004):</t>
  </si>
  <si>
    <r>
      <t xml:space="preserve">УСЬОГО ВИТРАТИ: </t>
    </r>
    <r>
      <rPr>
        <b/>
        <i/>
        <sz val="12"/>
        <rFont val="Times New Roman"/>
        <family val="1"/>
        <charset val="204"/>
      </rPr>
      <t>(рядок 013 + рядок 014 + рядок 017 )</t>
    </r>
  </si>
  <si>
    <r>
      <t xml:space="preserve">Дохід (виручка) від реалізації продукції (товарів, робіт, послуг)  </t>
    </r>
    <r>
      <rPr>
        <i/>
        <sz val="12"/>
        <rFont val="Times New Roman"/>
        <family val="1"/>
        <charset val="204"/>
      </rPr>
      <t>(рядок 002 + рядок 004 + рядок 005)</t>
    </r>
  </si>
  <si>
    <r>
      <t xml:space="preserve">ВСЬОГО ВИДАТКИ </t>
    </r>
    <r>
      <rPr>
        <b/>
        <i/>
        <sz val="11"/>
        <rFont val="Times New Roman"/>
        <family val="1"/>
        <charset val="204"/>
      </rPr>
      <t>(рядок 015 + рядок 021)</t>
    </r>
  </si>
  <si>
    <r>
      <t xml:space="preserve">Матеріальні витрати                                                                  </t>
    </r>
    <r>
      <rPr>
        <b/>
        <i/>
        <sz val="11"/>
        <rFont val="Times New Roman Cyr"/>
        <charset val="204"/>
      </rPr>
      <t>(рядок 001/1 + рядок 001/2)</t>
    </r>
    <r>
      <rPr>
        <b/>
        <sz val="12"/>
        <rFont val="Times New Roman Cyr"/>
        <family val="1"/>
        <charset val="204"/>
      </rPr>
      <t>, у тому числі:</t>
    </r>
  </si>
  <si>
    <r>
      <t xml:space="preserve">Операційні витрати, усього </t>
    </r>
    <r>
      <rPr>
        <b/>
        <i/>
        <sz val="11"/>
        <rFont val="Times New Roman Cyr"/>
        <charset val="204"/>
      </rPr>
      <t xml:space="preserve"> (рядок 001 + рядок 002 + рядок 003 + рядок 004 + рядок 005)</t>
    </r>
  </si>
  <si>
    <r>
      <t xml:space="preserve">Надходження грошових коштів від основної діяльності </t>
    </r>
    <r>
      <rPr>
        <b/>
        <i/>
        <sz val="10"/>
        <rFont val="Times New Roman"/>
        <family val="1"/>
        <charset val="204"/>
      </rPr>
      <t xml:space="preserve"> (рядок 002/1 + рядок 002/2 + рядок 003)</t>
    </r>
  </si>
  <si>
    <r>
      <t>ВСЬОГО НАДХОДЖЕНЬ</t>
    </r>
    <r>
      <rPr>
        <b/>
        <i/>
        <sz val="10"/>
        <rFont val="Times New Roman"/>
        <family val="1"/>
        <charset val="204"/>
      </rPr>
      <t xml:space="preserve">  (рядок 001 + рядок 012)</t>
    </r>
  </si>
  <si>
    <r>
      <t xml:space="preserve">Видатки грошових коштів основної діяльності                            </t>
    </r>
    <r>
      <rPr>
        <b/>
        <i/>
        <sz val="10"/>
        <rFont val="Times New Roman"/>
        <family val="1"/>
        <charset val="204"/>
      </rPr>
      <t xml:space="preserve"> (сума рядків 016- 020)</t>
    </r>
  </si>
  <si>
    <r>
      <t xml:space="preserve">Видатки грошових коштів інвестиційної діяльності   </t>
    </r>
    <r>
      <rPr>
        <b/>
        <i/>
        <sz val="10"/>
        <rFont val="Times New Roman"/>
        <family val="1"/>
        <charset val="204"/>
      </rPr>
      <t xml:space="preserve"> (рядок 022 + рядок 023)</t>
    </r>
  </si>
  <si>
    <t>інші витрати відряджувальні -0 тис.грн ( факт)</t>
  </si>
  <si>
    <t xml:space="preserve"> ТОМАКІВСЬКОЇ СЕЛИЩНОЇ РАДИ ЗА  2025 РІК</t>
  </si>
  <si>
    <r>
      <t xml:space="preserve">Інші  надходження </t>
    </r>
    <r>
      <rPr>
        <b/>
        <u/>
        <sz val="12"/>
        <rFont val="Times New Roman"/>
        <family val="1"/>
        <charset val="204"/>
      </rPr>
      <t xml:space="preserve">(грантові кошти) </t>
    </r>
  </si>
  <si>
    <r>
      <t xml:space="preserve">Інші  надходження </t>
    </r>
    <r>
      <rPr>
        <b/>
        <u/>
        <sz val="12"/>
        <rFont val="Times New Roman"/>
        <family val="1"/>
        <charset val="204"/>
      </rPr>
      <t xml:space="preserve">(власні кошти) </t>
    </r>
  </si>
  <si>
    <t>005.1</t>
  </si>
  <si>
    <t>005.2</t>
  </si>
  <si>
    <r>
      <t xml:space="preserve">залишок на рахунках на 01.01.2025 року:                                                             </t>
    </r>
    <r>
      <rPr>
        <b/>
        <sz val="12"/>
        <rFont val="Times New Roman"/>
        <family val="1"/>
        <charset val="204"/>
      </rPr>
      <t xml:space="preserve"> кошти НСЗУ</t>
    </r>
    <r>
      <rPr>
        <sz val="12"/>
        <rFont val="Times New Roman"/>
        <family val="1"/>
        <charset val="204"/>
      </rPr>
      <t xml:space="preserve"> -10 671,778 тис.грн. ;                                                                                   </t>
    </r>
    <r>
      <rPr>
        <b/>
        <sz val="12"/>
        <rFont val="Times New Roman"/>
        <family val="1"/>
        <charset val="204"/>
      </rPr>
      <t>кошти спец.фонду</t>
    </r>
    <r>
      <rPr>
        <sz val="12"/>
        <rFont val="Times New Roman"/>
        <family val="1"/>
        <charset val="204"/>
      </rPr>
      <t xml:space="preserve"> - 1 161,817 тис.грн.</t>
    </r>
  </si>
  <si>
    <r>
      <t xml:space="preserve">Інші операційні витрати </t>
    </r>
    <r>
      <rPr>
        <b/>
        <u/>
        <sz val="12"/>
        <rFont val="Times New Roman"/>
        <family val="1"/>
        <charset val="204"/>
      </rPr>
      <t>(грантові кошти)</t>
    </r>
  </si>
  <si>
    <r>
      <t>Інші операційні витрати</t>
    </r>
    <r>
      <rPr>
        <b/>
        <u/>
        <sz val="12"/>
        <rFont val="Times New Roman"/>
        <family val="1"/>
        <charset val="204"/>
      </rPr>
      <t xml:space="preserve"> ( власні кошти)</t>
    </r>
  </si>
  <si>
    <r>
      <t xml:space="preserve">в т.ч. за рахунок бюджетних коштів </t>
    </r>
    <r>
      <rPr>
        <b/>
        <sz val="12"/>
        <rFont val="Times New Roman"/>
        <family val="1"/>
        <charset val="204"/>
      </rPr>
      <t xml:space="preserve">(факт): </t>
    </r>
    <r>
      <rPr>
        <sz val="12"/>
        <rFont val="Times New Roman"/>
        <family val="1"/>
        <charset val="204"/>
      </rPr>
      <t xml:space="preserve">                                                     </t>
    </r>
    <r>
      <rPr>
        <b/>
        <sz val="12"/>
        <rFont val="Times New Roman"/>
        <family val="1"/>
        <charset val="204"/>
      </rPr>
      <t>кошти НСЗУ</t>
    </r>
    <r>
      <rPr>
        <sz val="12"/>
        <rFont val="Times New Roman"/>
        <family val="1"/>
        <charset val="204"/>
      </rPr>
      <t xml:space="preserve"> - 44 521,494 тис.грн. ;                                                               </t>
    </r>
    <r>
      <rPr>
        <b/>
        <sz val="12"/>
        <rFont val="Times New Roman"/>
        <family val="1"/>
        <charset val="204"/>
      </rPr>
      <t>кошти місцевих громад</t>
    </r>
    <r>
      <rPr>
        <sz val="12"/>
        <rFont val="Times New Roman"/>
        <family val="1"/>
        <charset val="204"/>
      </rPr>
      <t xml:space="preserve"> - 10 254,586 тис.грн.</t>
    </r>
  </si>
  <si>
    <r>
      <rPr>
        <b/>
        <u/>
        <sz val="12"/>
        <rFont val="Times New Roman"/>
        <family val="1"/>
        <charset val="204"/>
      </rPr>
      <t xml:space="preserve">капітальні видатки (факт): </t>
    </r>
    <r>
      <rPr>
        <b/>
        <sz val="12"/>
        <rFont val="Times New Roman"/>
        <family val="1"/>
        <charset val="204"/>
      </rPr>
      <t xml:space="preserve">                                 </t>
    </r>
    <r>
      <rPr>
        <sz val="12"/>
        <rFont val="Times New Roman"/>
        <family val="1"/>
        <charset val="204"/>
      </rPr>
      <t xml:space="preserve">                                  придбання обладнання медичного - 246,350 тис.грн.;                               придбання  кухонного обладнання -153,000 тис. грн.,                           придбання кондиціонерів - 139,891 тис.грн.;                                                                                                  розбобка ПКД - 160,000 тис.грн.</t>
    </r>
  </si>
  <si>
    <r>
      <t>залишок  коштів станом на 01.01.2026р:                                                                            НСЗУ -10 688,796 тис. грн.; власні кошти -1 288,985 тис.грн.; грантові кошти - 6,914 тис.грн.                                                                                                                        (</t>
    </r>
    <r>
      <rPr>
        <b/>
        <i/>
        <sz val="12"/>
        <rFont val="Times New Roman"/>
        <family val="1"/>
        <charset val="204"/>
      </rPr>
      <t>рядок 004 + рядок 006 - рядок 022)</t>
    </r>
  </si>
  <si>
    <r>
      <t xml:space="preserve">придбання (виготовлення) основних засобів </t>
    </r>
    <r>
      <rPr>
        <b/>
        <sz val="12"/>
        <rFont val="Times New Roman"/>
        <family val="1"/>
        <charset val="204"/>
      </rPr>
      <t>(факт)</t>
    </r>
    <r>
      <rPr>
        <sz val="12"/>
        <rFont val="Times New Roman"/>
        <family val="1"/>
        <charset val="204"/>
      </rPr>
      <t xml:space="preserve"> :     </t>
    </r>
    <r>
      <rPr>
        <i/>
        <sz val="12"/>
        <rFont val="Times New Roman"/>
        <family val="1"/>
        <charset val="204"/>
      </rPr>
      <t xml:space="preserve">придбання обладнання медичного - 246,350 тис.грн.;                               придбання  кухонного обладнання -153,000 тис. грн.,                           придбання кондиціонерів - 139,891 тис.грн..                                                                                                  </t>
    </r>
  </si>
  <si>
    <r>
      <t>модернізація, модифікація (добудова, дообладнання, реконструкція) основних засобів)</t>
    </r>
    <r>
      <rPr>
        <b/>
        <sz val="12"/>
        <rFont val="Times New Roman"/>
        <family val="1"/>
        <charset val="204"/>
      </rPr>
      <t xml:space="preserve">(факт) :                                     </t>
    </r>
    <r>
      <rPr>
        <i/>
        <sz val="12"/>
        <rFont val="Times New Roman"/>
        <family val="1"/>
        <charset val="204"/>
      </rPr>
      <t>квиготовлення ПКД (укриття) - 160,00 тис.грн.</t>
    </r>
  </si>
  <si>
    <r>
      <t xml:space="preserve">Виручка від реалізації продукції (товарів, робіт, послуг):               </t>
    </r>
    <r>
      <rPr>
        <b/>
        <sz val="11"/>
        <rFont val="Times New Roman"/>
        <family val="1"/>
        <charset val="204"/>
      </rPr>
      <t>Грантові виплати</t>
    </r>
  </si>
  <si>
    <t>002/3</t>
  </si>
  <si>
    <t>002/3.1</t>
  </si>
  <si>
    <r>
      <t xml:space="preserve">Інші надходження,                                                                </t>
    </r>
    <r>
      <rPr>
        <b/>
        <sz val="11"/>
        <rFont val="Times New Roman"/>
        <family val="1"/>
        <charset val="204"/>
      </rPr>
      <t>залишок коштів (станом на 01.01.2025р.)</t>
    </r>
  </si>
  <si>
    <r>
      <t>Придбання основних засобів</t>
    </r>
    <r>
      <rPr>
        <b/>
        <sz val="11"/>
        <rFont val="Times New Roman"/>
        <family val="1"/>
        <charset val="204"/>
      </rPr>
      <t xml:space="preserve"> (факт):  </t>
    </r>
    <r>
      <rPr>
        <sz val="11"/>
        <rFont val="Times New Roman"/>
        <family val="1"/>
        <charset val="204"/>
      </rPr>
      <t xml:space="preserve">                              </t>
    </r>
    <r>
      <rPr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придбання обладнання медичного - 246,350 тис.грн.;                               придбання  кухонного обладнання -153,000 тис. грн.,                           придбання кондиціонерів - 139,891 тис.грн..                                                                                                  </t>
    </r>
  </si>
  <si>
    <r>
      <t xml:space="preserve">Капітальне будівництво  </t>
    </r>
    <r>
      <rPr>
        <b/>
        <sz val="11"/>
        <rFont val="Times New Roman"/>
        <family val="1"/>
        <charset val="204"/>
      </rPr>
      <t xml:space="preserve">(факт):  </t>
    </r>
    <r>
      <rPr>
        <i/>
        <sz val="11"/>
        <rFont val="Times New Roman"/>
        <family val="1"/>
        <charset val="204"/>
      </rPr>
      <t xml:space="preserve"> виготовлення ПКД (укриття) - 160,00 тис.грн.</t>
    </r>
  </si>
  <si>
    <t>на початок періоду  (станом на 01.01.2025р.)</t>
  </si>
  <si>
    <t>на кінець періоду     (станом на 01.01.2026р.)</t>
  </si>
  <si>
    <r>
      <rPr>
        <sz val="11"/>
        <rFont val="Times New Roman"/>
        <family val="1"/>
        <charset val="204"/>
      </rPr>
      <t xml:space="preserve">Надходження грошових коштів від фінансової діяльності </t>
    </r>
    <r>
      <rPr>
        <b/>
        <sz val="11"/>
        <rFont val="Times New Roman"/>
        <family val="1"/>
        <charset val="204"/>
      </rPr>
      <t>(залишок на рахунках)</t>
    </r>
  </si>
  <si>
    <r>
      <t xml:space="preserve">в тому числі </t>
    </r>
    <r>
      <rPr>
        <b/>
        <i/>
        <sz val="11"/>
        <rFont val="Times New Roman"/>
        <family val="1"/>
        <charset val="204"/>
      </rPr>
      <t>(факт)</t>
    </r>
    <r>
      <rPr>
        <i/>
        <sz val="11"/>
        <rFont val="Times New Roman"/>
        <family val="1"/>
        <charset val="204"/>
      </rPr>
      <t>:                                                          надходження від оренди майна - 174,926 тис.грн.;                               % банку -12,304 тис.грн.</t>
    </r>
  </si>
  <si>
    <t>за  2025 рік</t>
  </si>
  <si>
    <t>Фонд оплати праці за планом - 36 850,000 тис. гривень та фактично - 36 143,191 тис. гривень</t>
  </si>
  <si>
    <t>Інші витрати                                    (власні кошти)</t>
  </si>
  <si>
    <t>Інші витрати                                    (грантові кошти)</t>
  </si>
  <si>
    <t>018/1</t>
  </si>
  <si>
    <t>018/2</t>
  </si>
  <si>
    <t>018/3</t>
  </si>
  <si>
    <t>Середньомісячна заробітна плата за планом - 16 872,71  гривень та фактично - 16 549,08 гривень.</t>
  </si>
  <si>
    <t>ЗАТВЕРДЖЕНО</t>
  </si>
  <si>
    <t>рішення селищної ради</t>
  </si>
  <si>
    <t xml:space="preserve">с-ще Томаківка, </t>
  </si>
  <si>
    <t>Охорона здоров'я</t>
  </si>
  <si>
    <t>с-е Томаківка, вул. Шосейна, 22</t>
  </si>
  <si>
    <t>(096) 030-30-90</t>
  </si>
  <si>
    <r>
      <t>Середньооблікова кількість усіх працівників в еквіваленті повної зайнятості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- 182 особи, у тому числі  з відокремленням чисельності апарату підприємства та розмежуванням категорій працівників (порівняно з фактичними даними року, що минув, запланованого рівня поточного року та даними планового року). У разі збільшення фонду оплати праці в плановому році порівняно з установленим рівнем попереднього року надати обгрунтування </t>
    </r>
  </si>
  <si>
    <t>4. Діючі фінансові зобов'язання підприємства</t>
  </si>
  <si>
    <t xml:space="preserve">Вид зобов'язання </t>
  </si>
  <si>
    <r>
      <t xml:space="preserve">Інші фінансові зобов'язання </t>
    </r>
    <r>
      <rPr>
        <i/>
        <sz val="8"/>
        <rFont val="Times New Roman"/>
        <family val="1"/>
        <charset val="204"/>
      </rPr>
      <t>(розшифрувати)</t>
    </r>
  </si>
  <si>
    <r>
      <rPr>
        <b/>
        <sz val="10"/>
        <rFont val="Times New Roman"/>
        <family val="1"/>
        <charset val="204"/>
      </rPr>
      <t xml:space="preserve">ВСЬОГО витрат                                        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(рядок 013 + рядок 014 + рядок 017 + рядок 018)</t>
    </r>
  </si>
  <si>
    <r>
      <t xml:space="preserve">Інші відрахування з доходу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</si>
  <si>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фінансові доходи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</si>
  <si>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доходи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</si>
  <si>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витрати на збут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</si>
  <si>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витрат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</si>
  <si>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фонди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</si>
  <si>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цілі розподілу чистого прибутку </t>
    </r>
    <r>
      <rPr>
        <i/>
        <sz val="9"/>
        <rFont val="Times New Roman"/>
        <family val="1"/>
        <charset val="204"/>
      </rPr>
      <t>(розшифрувати)</t>
    </r>
  </si>
  <si>
    <r>
      <t xml:space="preserve">Інші платежі </t>
    </r>
    <r>
      <rPr>
        <i/>
        <sz val="9"/>
        <rFont val="Times New Roman"/>
        <family val="1"/>
        <charset val="204"/>
      </rPr>
      <t>(розшифрувати)</t>
    </r>
  </si>
  <si>
    <t>до звіту про виконання фінансового плану за  2025 рік</t>
  </si>
  <si>
    <t>Додаток 3</t>
  </si>
  <si>
    <t xml:space="preserve">фінансового плану </t>
  </si>
  <si>
    <t xml:space="preserve">до звіту про виконання </t>
  </si>
  <si>
    <t>КП "Томаківська ЦРЛ""</t>
  </si>
  <si>
    <t>за 2025 рік</t>
  </si>
  <si>
    <t>05 березня 2026 року</t>
  </si>
  <si>
    <t>№ 1988-51/VIII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</si>
</sst>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"/>
    <numFmt numFmtId="166" formatCode="#,##0.000"/>
  </numFmts>
  <fonts count="42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1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2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333333"/>
      <name val="Arial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left" vertical="center" wrapText="1" shrinkToFit="1"/>
    </xf>
    <xf numFmtId="3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3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left" vertical="center" wrapText="1" shrinkToFi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3" fontId="11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quotePrefix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quotePrefix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quotePrefix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22" fillId="0" borderId="1" xfId="0" quotePrefix="1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165" fontId="11" fillId="0" borderId="1" xfId="0" quotePrefix="1" applyNumberFormat="1" applyFont="1" applyFill="1" applyBorder="1" applyAlignment="1">
      <alignment horizontal="center" vertical="center"/>
    </xf>
    <xf numFmtId="165" fontId="5" fillId="0" borderId="1" xfId="0" quotePrefix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6" fillId="0" borderId="0" xfId="0" applyFont="1"/>
    <xf numFmtId="0" fontId="13" fillId="0" borderId="0" xfId="0" applyFont="1" applyFill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27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/>
    </xf>
    <xf numFmtId="166" fontId="22" fillId="2" borderId="1" xfId="0" quotePrefix="1" applyNumberFormat="1" applyFont="1" applyFill="1" applyBorder="1" applyAlignment="1">
      <alignment horizontal="center" vertical="center"/>
    </xf>
    <xf numFmtId="166" fontId="22" fillId="0" borderId="1" xfId="0" quotePrefix="1" applyNumberFormat="1" applyFont="1" applyFill="1" applyBorder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25" fillId="2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27" fillId="2" borderId="1" xfId="0" applyNumberFormat="1" applyFont="1" applyFill="1" applyBorder="1" applyAlignment="1">
      <alignment horizontal="center" vertical="center" wrapText="1"/>
    </xf>
    <xf numFmtId="166" fontId="27" fillId="2" borderId="1" xfId="0" applyNumberFormat="1" applyFont="1" applyFill="1" applyBorder="1" applyAlignment="1">
      <alignment horizontal="center" vertical="center"/>
    </xf>
    <xf numFmtId="166" fontId="28" fillId="2" borderId="1" xfId="0" applyNumberFormat="1" applyFont="1" applyFill="1" applyBorder="1" applyAlignment="1">
      <alignment horizontal="center" vertical="center" wrapText="1"/>
    </xf>
    <xf numFmtId="166" fontId="28" fillId="2" borderId="1" xfId="0" applyNumberFormat="1" applyFont="1" applyFill="1" applyBorder="1" applyAlignment="1">
      <alignment horizontal="center" vertical="center"/>
    </xf>
    <xf numFmtId="166" fontId="28" fillId="0" borderId="1" xfId="0" applyNumberFormat="1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14" fillId="0" borderId="0" xfId="0" applyFont="1" applyFill="1" applyBorder="1" applyAlignment="1"/>
    <xf numFmtId="0" fontId="33" fillId="0" borderId="0" xfId="0" applyFont="1" applyFill="1" applyBorder="1" applyAlignment="1"/>
    <xf numFmtId="0" fontId="33" fillId="0" borderId="0" xfId="0" applyFont="1" applyBorder="1" applyAlignment="1"/>
    <xf numFmtId="0" fontId="33" fillId="0" borderId="0" xfId="0" applyFont="1" applyAlignment="1"/>
    <xf numFmtId="0" fontId="3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31" fillId="0" borderId="0" xfId="0" applyFont="1"/>
    <xf numFmtId="0" fontId="31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36" fillId="0" borderId="0" xfId="0" applyFont="1"/>
    <xf numFmtId="0" fontId="3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65" fontId="36" fillId="0" borderId="0" xfId="0" applyNumberFormat="1" applyFont="1"/>
    <xf numFmtId="166" fontId="10" fillId="2" borderId="1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/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horizontal="center" vertical="center"/>
    </xf>
    <xf numFmtId="166" fontId="39" fillId="2" borderId="1" xfId="0" applyNumberFormat="1" applyFont="1" applyFill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38" fillId="0" borderId="0" xfId="0" applyFont="1"/>
    <xf numFmtId="165" fontId="38" fillId="0" borderId="0" xfId="0" applyNumberFormat="1" applyFont="1"/>
    <xf numFmtId="165" fontId="39" fillId="0" borderId="1" xfId="0" applyNumberFormat="1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0" fontId="38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11" fillId="2" borderId="0" xfId="0" applyFont="1" applyFill="1"/>
    <xf numFmtId="0" fontId="31" fillId="0" borderId="0" xfId="0" applyFont="1" applyAlignment="1">
      <alignment horizontal="left"/>
    </xf>
    <xf numFmtId="0" fontId="11" fillId="0" borderId="0" xfId="0" applyFont="1" applyBorder="1" applyAlignment="1">
      <alignment horizontal="right" vertical="center"/>
    </xf>
    <xf numFmtId="0" fontId="3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166" fontId="18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65" fontId="10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165" fontId="41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5" fontId="39" fillId="0" borderId="3" xfId="0" applyNumberFormat="1" applyFont="1" applyBorder="1" applyAlignment="1">
      <alignment horizontal="center" vertical="center" wrapText="1"/>
    </xf>
    <xf numFmtId="165" fontId="39" fillId="0" borderId="5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31" fillId="0" borderId="0" xfId="0" applyFont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33" fillId="0" borderId="3" xfId="0" applyNumberFormat="1" applyFont="1" applyBorder="1" applyAlignment="1">
      <alignment horizontal="center" vertical="center" wrapText="1"/>
    </xf>
    <xf numFmtId="165" fontId="3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4"/>
  <sheetViews>
    <sheetView view="pageBreakPreview" topLeftCell="A66" zoomScale="60" zoomScaleNormal="85" workbookViewId="0">
      <selection activeCell="C92" sqref="C92"/>
    </sheetView>
  </sheetViews>
  <sheetFormatPr defaultRowHeight="15.75" x14ac:dyDescent="0.2"/>
  <cols>
    <col min="1" max="1" width="69" style="126" customWidth="1"/>
    <col min="2" max="2" width="12.5703125" style="118" customWidth="1"/>
    <col min="3" max="3" width="17.28515625" style="126" customWidth="1"/>
    <col min="4" max="4" width="14.85546875" style="126" customWidth="1"/>
    <col min="5" max="5" width="15.7109375" style="126" customWidth="1"/>
    <col min="6" max="6" width="16" style="126" customWidth="1"/>
    <col min="7" max="8" width="13.140625" style="126" customWidth="1"/>
    <col min="9" max="9" width="15.85546875" style="126" customWidth="1"/>
    <col min="10" max="10" width="9.5703125" style="126" customWidth="1"/>
    <col min="11" max="11" width="10" style="126" bestFit="1" customWidth="1"/>
    <col min="12" max="16" width="9.140625" style="126"/>
    <col min="17" max="17" width="8.5703125" style="126" customWidth="1"/>
    <col min="18" max="16384" width="9.140625" style="126"/>
  </cols>
  <sheetData>
    <row r="1" spans="1:9" ht="18.75" x14ac:dyDescent="0.2">
      <c r="A1" s="37"/>
      <c r="B1" s="117"/>
      <c r="C1" s="37"/>
      <c r="D1" s="275"/>
      <c r="E1" s="275"/>
      <c r="F1" s="275"/>
    </row>
    <row r="2" spans="1:9" s="188" customFormat="1" x14ac:dyDescent="0.2">
      <c r="B2" s="186"/>
      <c r="D2" s="186"/>
      <c r="E2" s="187" t="s">
        <v>357</v>
      </c>
      <c r="F2" s="186"/>
    </row>
    <row r="3" spans="1:9" s="187" customFormat="1" x14ac:dyDescent="0.2">
      <c r="E3" s="187" t="s">
        <v>358</v>
      </c>
    </row>
    <row r="4" spans="1:9" s="188" customFormat="1" x14ac:dyDescent="0.2">
      <c r="B4" s="186"/>
      <c r="E4" s="188" t="s">
        <v>382</v>
      </c>
    </row>
    <row r="5" spans="1:9" s="188" customFormat="1" x14ac:dyDescent="0.2">
      <c r="B5" s="186"/>
      <c r="E5" s="188" t="s">
        <v>383</v>
      </c>
    </row>
    <row r="6" spans="1:9" ht="18.75" customHeight="1" x14ac:dyDescent="0.2">
      <c r="A6" s="37"/>
      <c r="B6" s="41"/>
      <c r="C6" s="41"/>
      <c r="D6" s="43"/>
      <c r="E6" s="286"/>
      <c r="F6" s="286"/>
    </row>
    <row r="7" spans="1:9" ht="18.75" customHeight="1" x14ac:dyDescent="0.2">
      <c r="A7" s="37"/>
      <c r="B7" s="41"/>
      <c r="C7" s="41"/>
      <c r="D7" s="43"/>
      <c r="E7" s="120"/>
      <c r="F7" s="120"/>
      <c r="I7" s="126" t="s">
        <v>206</v>
      </c>
    </row>
    <row r="8" spans="1:9" ht="12" customHeight="1" x14ac:dyDescent="0.2">
      <c r="A8" s="40"/>
      <c r="B8" s="39"/>
      <c r="C8" s="39"/>
      <c r="D8" s="39"/>
      <c r="E8" s="39"/>
      <c r="F8" s="39"/>
    </row>
    <row r="9" spans="1:9" ht="15.75" customHeight="1" x14ac:dyDescent="0.2">
      <c r="A9" s="279"/>
      <c r="B9" s="280"/>
      <c r="C9" s="280"/>
      <c r="D9" s="280"/>
      <c r="E9" s="281"/>
      <c r="F9" s="65" t="s">
        <v>158</v>
      </c>
    </row>
    <row r="10" spans="1:9" ht="16.5" customHeight="1" x14ac:dyDescent="0.2">
      <c r="A10" s="282" t="s">
        <v>119</v>
      </c>
      <c r="B10" s="283"/>
      <c r="C10" s="283"/>
      <c r="D10" s="283"/>
      <c r="E10" s="124" t="s">
        <v>120</v>
      </c>
      <c r="F10" s="130">
        <v>2025</v>
      </c>
    </row>
    <row r="11" spans="1:9" x14ac:dyDescent="0.2">
      <c r="A11" s="119" t="s">
        <v>121</v>
      </c>
      <c r="B11" s="284" t="s">
        <v>251</v>
      </c>
      <c r="C11" s="285"/>
      <c r="D11" s="285"/>
      <c r="E11" s="95" t="s">
        <v>122</v>
      </c>
      <c r="F11" s="129" t="s">
        <v>263</v>
      </c>
    </row>
    <row r="12" spans="1:9" x14ac:dyDescent="0.2">
      <c r="A12" s="116" t="s">
        <v>123</v>
      </c>
      <c r="B12" s="284" t="s">
        <v>197</v>
      </c>
      <c r="C12" s="285"/>
      <c r="D12" s="285"/>
      <c r="E12" s="95" t="s">
        <v>124</v>
      </c>
      <c r="F12" s="114">
        <v>430</v>
      </c>
    </row>
    <row r="13" spans="1:9" ht="31.5" x14ac:dyDescent="0.25">
      <c r="A13" s="116" t="s">
        <v>125</v>
      </c>
      <c r="B13" s="284" t="s">
        <v>359</v>
      </c>
      <c r="C13" s="285"/>
      <c r="D13" s="285"/>
      <c r="E13" s="95" t="s">
        <v>126</v>
      </c>
      <c r="F13" s="131" t="s">
        <v>249</v>
      </c>
      <c r="G13" s="127"/>
      <c r="H13" s="127"/>
    </row>
    <row r="14" spans="1:9" x14ac:dyDescent="0.2">
      <c r="A14" s="119" t="s">
        <v>256</v>
      </c>
      <c r="B14" s="284" t="s">
        <v>198</v>
      </c>
      <c r="C14" s="285"/>
      <c r="D14" s="285"/>
      <c r="E14" s="95" t="s">
        <v>127</v>
      </c>
      <c r="F14" s="114"/>
    </row>
    <row r="15" spans="1:9" x14ac:dyDescent="0.2">
      <c r="A15" s="119" t="s">
        <v>128</v>
      </c>
      <c r="B15" s="284" t="s">
        <v>360</v>
      </c>
      <c r="C15" s="285"/>
      <c r="D15" s="285"/>
      <c r="E15" s="95" t="s">
        <v>129</v>
      </c>
      <c r="F15" s="114">
        <v>17184</v>
      </c>
    </row>
    <row r="16" spans="1:9" x14ac:dyDescent="0.2">
      <c r="A16" s="121" t="s">
        <v>130</v>
      </c>
      <c r="B16" s="284" t="s">
        <v>253</v>
      </c>
      <c r="C16" s="285"/>
      <c r="D16" s="285"/>
      <c r="E16" s="95" t="s">
        <v>131</v>
      </c>
      <c r="F16" s="114" t="s">
        <v>252</v>
      </c>
    </row>
    <row r="17" spans="1:8" x14ac:dyDescent="0.2">
      <c r="A17" s="121" t="s">
        <v>137</v>
      </c>
      <c r="B17" s="297"/>
      <c r="C17" s="298"/>
      <c r="D17" s="298"/>
      <c r="E17" s="298"/>
      <c r="F17" s="299"/>
    </row>
    <row r="18" spans="1:8" x14ac:dyDescent="0.2">
      <c r="A18" s="121" t="s">
        <v>132</v>
      </c>
      <c r="B18" s="284" t="s">
        <v>199</v>
      </c>
      <c r="C18" s="285"/>
      <c r="D18" s="285"/>
      <c r="E18" s="285"/>
      <c r="F18" s="287"/>
    </row>
    <row r="19" spans="1:8" x14ac:dyDescent="0.2">
      <c r="A19" s="121" t="s">
        <v>133</v>
      </c>
      <c r="B19" s="288">
        <v>182</v>
      </c>
      <c r="C19" s="289"/>
      <c r="D19" s="289"/>
      <c r="E19" s="289"/>
      <c r="F19" s="290"/>
    </row>
    <row r="20" spans="1:8" x14ac:dyDescent="0.2">
      <c r="A20" s="123" t="s">
        <v>134</v>
      </c>
      <c r="B20" s="291" t="s">
        <v>361</v>
      </c>
      <c r="C20" s="292"/>
      <c r="D20" s="292"/>
      <c r="E20" s="292"/>
      <c r="F20" s="293"/>
    </row>
    <row r="21" spans="1:8" ht="18.75" customHeight="1" x14ac:dyDescent="0.2">
      <c r="A21" s="121" t="s">
        <v>135</v>
      </c>
      <c r="B21" s="294" t="s">
        <v>362</v>
      </c>
      <c r="C21" s="295"/>
      <c r="D21" s="295"/>
      <c r="E21" s="295"/>
      <c r="F21" s="296"/>
    </row>
    <row r="22" spans="1:8" x14ac:dyDescent="0.2">
      <c r="A22" s="123" t="s">
        <v>136</v>
      </c>
      <c r="B22" s="291" t="s">
        <v>254</v>
      </c>
      <c r="C22" s="292"/>
      <c r="D22" s="292"/>
      <c r="E22" s="292"/>
      <c r="F22" s="293"/>
    </row>
    <row r="23" spans="1:8" ht="14.25" customHeight="1" x14ac:dyDescent="0.2">
      <c r="A23" s="125"/>
      <c r="B23" s="126"/>
    </row>
    <row r="24" spans="1:8" ht="18.75" x14ac:dyDescent="0.2">
      <c r="A24" s="278" t="s">
        <v>209</v>
      </c>
      <c r="B24" s="278"/>
      <c r="C24" s="278"/>
      <c r="D24" s="278"/>
      <c r="E24" s="278"/>
      <c r="F24" s="278"/>
      <c r="G24" s="22"/>
      <c r="H24" s="22"/>
    </row>
    <row r="25" spans="1:8" ht="18.75" x14ac:dyDescent="0.2">
      <c r="A25" s="278" t="s">
        <v>255</v>
      </c>
      <c r="B25" s="278"/>
      <c r="C25" s="278"/>
      <c r="D25" s="278"/>
      <c r="E25" s="278"/>
      <c r="F25" s="278"/>
      <c r="G25" s="22"/>
      <c r="H25" s="22"/>
    </row>
    <row r="26" spans="1:8" ht="21.75" customHeight="1" x14ac:dyDescent="0.2">
      <c r="A26" s="278" t="s">
        <v>326</v>
      </c>
      <c r="B26" s="278"/>
      <c r="C26" s="278"/>
      <c r="D26" s="278"/>
      <c r="E26" s="278"/>
      <c r="F26" s="278"/>
    </row>
    <row r="27" spans="1:8" ht="15" customHeight="1" x14ac:dyDescent="0.2">
      <c r="A27" s="277" t="s">
        <v>138</v>
      </c>
      <c r="B27" s="277"/>
      <c r="C27" s="277"/>
      <c r="D27" s="277"/>
      <c r="E27" s="277"/>
      <c r="F27" s="277"/>
    </row>
    <row r="28" spans="1:8" ht="9" customHeight="1" x14ac:dyDescent="0.2">
      <c r="A28" s="118"/>
      <c r="C28" s="118"/>
      <c r="D28" s="118"/>
      <c r="E28" s="118"/>
      <c r="F28" s="118"/>
    </row>
    <row r="29" spans="1:8" ht="19.5" customHeight="1" x14ac:dyDescent="0.2">
      <c r="A29" s="276" t="s">
        <v>140</v>
      </c>
      <c r="B29" s="276"/>
      <c r="C29" s="276"/>
      <c r="D29" s="276"/>
      <c r="E29" s="276"/>
      <c r="F29" s="276"/>
    </row>
    <row r="30" spans="1:8" ht="19.5" customHeight="1" x14ac:dyDescent="0.2">
      <c r="A30" s="304" t="s">
        <v>141</v>
      </c>
      <c r="B30" s="304"/>
      <c r="C30" s="304"/>
      <c r="D30" s="304"/>
      <c r="E30" s="304"/>
      <c r="F30" s="304"/>
    </row>
    <row r="31" spans="1:8" ht="14.25" customHeight="1" x14ac:dyDescent="0.2">
      <c r="A31" s="301" t="s">
        <v>159</v>
      </c>
      <c r="B31" s="303" t="s">
        <v>24</v>
      </c>
      <c r="C31" s="303" t="s">
        <v>87</v>
      </c>
      <c r="D31" s="303" t="s">
        <v>88</v>
      </c>
      <c r="E31" s="303" t="s">
        <v>100</v>
      </c>
      <c r="F31" s="303" t="s">
        <v>196</v>
      </c>
    </row>
    <row r="32" spans="1:8" ht="23.25" customHeight="1" x14ac:dyDescent="0.2">
      <c r="A32" s="301"/>
      <c r="B32" s="303"/>
      <c r="C32" s="303"/>
      <c r="D32" s="303"/>
      <c r="E32" s="303"/>
      <c r="F32" s="303"/>
    </row>
    <row r="33" spans="1:8" ht="15" customHeight="1" x14ac:dyDescent="0.2">
      <c r="A33" s="122">
        <v>1</v>
      </c>
      <c r="B33" s="115">
        <v>2</v>
      </c>
      <c r="C33" s="115">
        <v>3</v>
      </c>
      <c r="D33" s="115">
        <v>4</v>
      </c>
      <c r="E33" s="115">
        <v>5</v>
      </c>
      <c r="F33" s="115">
        <v>6</v>
      </c>
    </row>
    <row r="34" spans="1:8" s="2" customFormat="1" ht="17.25" customHeight="1" x14ac:dyDescent="0.2">
      <c r="A34" s="66" t="s">
        <v>43</v>
      </c>
      <c r="B34" s="302"/>
      <c r="C34" s="302"/>
      <c r="D34" s="302"/>
      <c r="E34" s="302"/>
      <c r="F34" s="302"/>
    </row>
    <row r="35" spans="1:8" s="99" customFormat="1" ht="39" customHeight="1" x14ac:dyDescent="0.2">
      <c r="A35" s="147" t="s">
        <v>317</v>
      </c>
      <c r="B35" s="148" t="s">
        <v>19</v>
      </c>
      <c r="C35" s="165">
        <f>C36+C38+C40+C39</f>
        <v>70843.81</v>
      </c>
      <c r="D35" s="165">
        <f t="shared" ref="D35:E35" si="0">D36+D38+D40+D39</f>
        <v>69601.572</v>
      </c>
      <c r="E35" s="165">
        <f t="shared" si="0"/>
        <v>-1241.8329999999949</v>
      </c>
      <c r="F35" s="165">
        <f>D35/C35*100</f>
        <v>98.246511586545111</v>
      </c>
    </row>
    <row r="36" spans="1:8" s="99" customFormat="1" ht="49.5" customHeight="1" x14ac:dyDescent="0.2">
      <c r="A36" s="149" t="s">
        <v>334</v>
      </c>
      <c r="B36" s="148" t="s">
        <v>20</v>
      </c>
      <c r="C36" s="166">
        <f>10335.215+45650</f>
        <v>55985.214999999997</v>
      </c>
      <c r="D36" s="166">
        <f>44521.494+10254.586</f>
        <v>54776.08</v>
      </c>
      <c r="E36" s="166">
        <f t="shared" ref="E36:E47" si="1">D36-C36</f>
        <v>-1209.1349999999948</v>
      </c>
      <c r="F36" s="166">
        <f t="shared" ref="F36:F40" si="2">D36/C36*100</f>
        <v>97.840260147254952</v>
      </c>
    </row>
    <row r="37" spans="1:8" s="99" customFormat="1" ht="17.25" customHeight="1" x14ac:dyDescent="0.2">
      <c r="A37" s="150" t="s">
        <v>157</v>
      </c>
      <c r="B37" s="148" t="s">
        <v>21</v>
      </c>
      <c r="C37" s="166">
        <v>0</v>
      </c>
      <c r="D37" s="166">
        <v>0</v>
      </c>
      <c r="E37" s="166">
        <f t="shared" si="1"/>
        <v>0</v>
      </c>
      <c r="F37" s="166" t="e">
        <f t="shared" si="2"/>
        <v>#DIV/0!</v>
      </c>
    </row>
    <row r="38" spans="1:8" s="99" customFormat="1" ht="46.5" customHeight="1" x14ac:dyDescent="0.2">
      <c r="A38" s="147" t="s">
        <v>331</v>
      </c>
      <c r="B38" s="148" t="s">
        <v>22</v>
      </c>
      <c r="C38" s="166">
        <f>10671.778+1161.817</f>
        <v>11833.595000000001</v>
      </c>
      <c r="D38" s="166">
        <f>10671.778+1161.817</f>
        <v>11833.595000000001</v>
      </c>
      <c r="E38" s="166">
        <f t="shared" si="1"/>
        <v>0</v>
      </c>
      <c r="F38" s="166">
        <f t="shared" si="2"/>
        <v>100</v>
      </c>
    </row>
    <row r="39" spans="1:8" s="99" customFormat="1" ht="22.5" customHeight="1" x14ac:dyDescent="0.2">
      <c r="A39" s="150" t="s">
        <v>327</v>
      </c>
      <c r="B39" s="148" t="s">
        <v>329</v>
      </c>
      <c r="C39" s="166">
        <v>1075</v>
      </c>
      <c r="D39" s="166">
        <v>1074.595</v>
      </c>
      <c r="E39" s="166"/>
      <c r="F39" s="166"/>
    </row>
    <row r="40" spans="1:8" s="99" customFormat="1" ht="24" customHeight="1" x14ac:dyDescent="0.2">
      <c r="A40" s="150" t="s">
        <v>328</v>
      </c>
      <c r="B40" s="148" t="s">
        <v>330</v>
      </c>
      <c r="C40" s="166">
        <v>1950</v>
      </c>
      <c r="D40" s="166">
        <v>1917.3019999999999</v>
      </c>
      <c r="E40" s="166">
        <f t="shared" si="1"/>
        <v>-32.698000000000093</v>
      </c>
      <c r="F40" s="166">
        <f t="shared" si="2"/>
        <v>98.323179487179473</v>
      </c>
    </row>
    <row r="41" spans="1:8" s="153" customFormat="1" ht="36.75" customHeight="1" x14ac:dyDescent="0.2">
      <c r="A41" s="151" t="s">
        <v>314</v>
      </c>
      <c r="B41" s="152" t="s">
        <v>32</v>
      </c>
      <c r="C41" s="165">
        <f>C36+C40+C39</f>
        <v>59010.214999999997</v>
      </c>
      <c r="D41" s="165">
        <f>D36+D40+D39</f>
        <v>57767.977000000006</v>
      </c>
      <c r="E41" s="165">
        <f t="shared" si="1"/>
        <v>-1242.2379999999903</v>
      </c>
      <c r="F41" s="165">
        <f>D41/C41*100</f>
        <v>97.894876336241126</v>
      </c>
    </row>
    <row r="42" spans="1:8" s="99" customFormat="1" ht="22.5" customHeight="1" x14ac:dyDescent="0.2">
      <c r="A42" s="147" t="s">
        <v>248</v>
      </c>
      <c r="B42" s="148" t="s">
        <v>33</v>
      </c>
      <c r="C42" s="166">
        <v>0</v>
      </c>
      <c r="D42" s="166">
        <v>0</v>
      </c>
      <c r="E42" s="166">
        <f>C42-D42</f>
        <v>0</v>
      </c>
      <c r="F42" s="166" t="e">
        <f>D42/C42*100</f>
        <v>#DIV/0!</v>
      </c>
    </row>
    <row r="43" spans="1:8" s="99" customFormat="1" ht="22.5" customHeight="1" x14ac:dyDescent="0.2">
      <c r="A43" s="154" t="s">
        <v>257</v>
      </c>
      <c r="B43" s="148" t="s">
        <v>34</v>
      </c>
      <c r="C43" s="166">
        <v>0</v>
      </c>
      <c r="D43" s="166">
        <v>0</v>
      </c>
      <c r="E43" s="166">
        <f t="shared" si="1"/>
        <v>0</v>
      </c>
      <c r="F43" s="166" t="e">
        <f t="shared" ref="F43:F46" si="3">D43/C43*100</f>
        <v>#DIV/0!</v>
      </c>
    </row>
    <row r="44" spans="1:8" s="99" customFormat="1" ht="21" customHeight="1" x14ac:dyDescent="0.2">
      <c r="A44" s="154" t="s">
        <v>210</v>
      </c>
      <c r="B44" s="148" t="s">
        <v>35</v>
      </c>
      <c r="C44" s="166">
        <v>13.5</v>
      </c>
      <c r="D44" s="166">
        <v>13.14</v>
      </c>
      <c r="E44" s="166">
        <f t="shared" si="1"/>
        <v>-0.35999999999999943</v>
      </c>
      <c r="F44" s="166">
        <f t="shared" si="3"/>
        <v>97.333333333333343</v>
      </c>
    </row>
    <row r="45" spans="1:8" s="99" customFormat="1" ht="33" customHeight="1" x14ac:dyDescent="0.2">
      <c r="A45" s="154" t="s">
        <v>247</v>
      </c>
      <c r="B45" s="148" t="s">
        <v>7</v>
      </c>
      <c r="C45" s="166">
        <v>36</v>
      </c>
      <c r="D45" s="166">
        <v>36.5</v>
      </c>
      <c r="E45" s="166">
        <f t="shared" si="1"/>
        <v>0.5</v>
      </c>
      <c r="F45" s="166">
        <f t="shared" si="3"/>
        <v>101.38888888888889</v>
      </c>
    </row>
    <row r="46" spans="1:8" s="99" customFormat="1" ht="31.5" x14ac:dyDescent="0.2">
      <c r="A46" s="154" t="s">
        <v>94</v>
      </c>
      <c r="B46" s="148" t="s">
        <v>25</v>
      </c>
      <c r="C46" s="166">
        <v>0</v>
      </c>
      <c r="D46" s="166">
        <v>0</v>
      </c>
      <c r="E46" s="166">
        <f t="shared" si="1"/>
        <v>0</v>
      </c>
      <c r="F46" s="166" t="e">
        <f t="shared" si="3"/>
        <v>#DIV/0!</v>
      </c>
    </row>
    <row r="47" spans="1:8" s="99" customFormat="1" ht="24" customHeight="1" x14ac:dyDescent="0.2">
      <c r="A47" s="155" t="s">
        <v>315</v>
      </c>
      <c r="B47" s="152" t="s">
        <v>26</v>
      </c>
      <c r="C47" s="165">
        <f>C41+C38</f>
        <v>70843.81</v>
      </c>
      <c r="D47" s="165">
        <f>D41+D38</f>
        <v>69601.572000000015</v>
      </c>
      <c r="E47" s="165">
        <f t="shared" si="1"/>
        <v>-1242.237999999983</v>
      </c>
      <c r="F47" s="165">
        <f>D47/C47*100</f>
        <v>98.246511586545125</v>
      </c>
      <c r="G47" s="102"/>
      <c r="H47" s="102"/>
    </row>
    <row r="48" spans="1:8" s="99" customFormat="1" ht="20.25" customHeight="1" x14ac:dyDescent="0.2">
      <c r="A48" s="155" t="s">
        <v>44</v>
      </c>
      <c r="B48" s="148"/>
      <c r="C48" s="300"/>
      <c r="D48" s="300"/>
      <c r="E48" s="300"/>
      <c r="F48" s="300"/>
      <c r="G48" s="102">
        <f>C49+C56+C69+C68</f>
        <v>59010.215000000004</v>
      </c>
      <c r="H48" s="102">
        <f>D49+D56+D69+D68</f>
        <v>57616.876999999993</v>
      </c>
    </row>
    <row r="49" spans="1:11" s="99" customFormat="1" ht="30.75" customHeight="1" x14ac:dyDescent="0.2">
      <c r="A49" s="154" t="s">
        <v>258</v>
      </c>
      <c r="B49" s="152" t="s">
        <v>27</v>
      </c>
      <c r="C49" s="165">
        <f>C50+C51+C52+C53+C55</f>
        <v>50500.866000000002</v>
      </c>
      <c r="D49" s="165">
        <f>SUM(D50:D55)</f>
        <v>49385.292999999998</v>
      </c>
      <c r="E49" s="165">
        <f>C49-D49</f>
        <v>1115.573000000004</v>
      </c>
      <c r="F49" s="165">
        <f>D49/C49*100</f>
        <v>97.790982435825953</v>
      </c>
      <c r="G49" s="102"/>
      <c r="H49" s="102"/>
      <c r="I49" s="102"/>
    </row>
    <row r="50" spans="1:11" s="99" customFormat="1" ht="20.25" customHeight="1" x14ac:dyDescent="0.2">
      <c r="A50" s="154" t="s">
        <v>75</v>
      </c>
      <c r="B50" s="156" t="s">
        <v>77</v>
      </c>
      <c r="C50" s="166">
        <v>31275.46</v>
      </c>
      <c r="D50" s="166">
        <v>30699.661</v>
      </c>
      <c r="E50" s="166">
        <f t="shared" ref="E50:E73" si="4">D50-C50</f>
        <v>-575.79899999999907</v>
      </c>
      <c r="F50" s="166">
        <f t="shared" ref="F50:F82" si="5">D50/C50*100</f>
        <v>98.158943145840226</v>
      </c>
    </row>
    <row r="51" spans="1:11" s="99" customFormat="1" ht="20.25" customHeight="1" x14ac:dyDescent="0.2">
      <c r="A51" s="154" t="s">
        <v>76</v>
      </c>
      <c r="B51" s="156" t="s">
        <v>78</v>
      </c>
      <c r="C51" s="166">
        <v>6870.6559999999999</v>
      </c>
      <c r="D51" s="166">
        <v>6677.3230000000003</v>
      </c>
      <c r="E51" s="166">
        <f t="shared" si="4"/>
        <v>-193.33299999999963</v>
      </c>
      <c r="F51" s="166">
        <f t="shared" si="5"/>
        <v>97.186105664437278</v>
      </c>
      <c r="G51" s="102"/>
      <c r="H51" s="102"/>
      <c r="K51" s="157"/>
    </row>
    <row r="52" spans="1:11" s="99" customFormat="1" ht="20.25" customHeight="1" x14ac:dyDescent="0.2">
      <c r="A52" s="154" t="s">
        <v>202</v>
      </c>
      <c r="B52" s="156" t="s">
        <v>105</v>
      </c>
      <c r="C52" s="166">
        <v>6126.7089999999998</v>
      </c>
      <c r="D52" s="166">
        <v>5868.7449999999999</v>
      </c>
      <c r="E52" s="166">
        <f t="shared" si="4"/>
        <v>-257.96399999999994</v>
      </c>
      <c r="F52" s="166">
        <f t="shared" si="5"/>
        <v>95.789517667641803</v>
      </c>
      <c r="K52" s="157"/>
    </row>
    <row r="53" spans="1:11" s="99" customFormat="1" ht="19.5" customHeight="1" x14ac:dyDescent="0.2">
      <c r="A53" s="154" t="s">
        <v>267</v>
      </c>
      <c r="B53" s="156" t="s">
        <v>106</v>
      </c>
      <c r="C53" s="166">
        <v>0</v>
      </c>
      <c r="D53" s="166">
        <v>0</v>
      </c>
      <c r="E53" s="166">
        <f t="shared" si="4"/>
        <v>0</v>
      </c>
      <c r="F53" s="166" t="e">
        <f t="shared" si="5"/>
        <v>#DIV/0!</v>
      </c>
    </row>
    <row r="54" spans="1:11" s="99" customFormat="1" ht="18" customHeight="1" x14ac:dyDescent="0.2">
      <c r="A54" s="154" t="s">
        <v>184</v>
      </c>
      <c r="B54" s="148" t="s">
        <v>107</v>
      </c>
      <c r="C54" s="166">
        <v>0</v>
      </c>
      <c r="D54" s="166">
        <v>0</v>
      </c>
      <c r="E54" s="166">
        <f t="shared" si="4"/>
        <v>0</v>
      </c>
      <c r="F54" s="166" t="e">
        <f t="shared" si="5"/>
        <v>#DIV/0!</v>
      </c>
    </row>
    <row r="55" spans="1:11" s="99" customFormat="1" ht="32.25" customHeight="1" x14ac:dyDescent="0.2">
      <c r="A55" s="154" t="s">
        <v>300</v>
      </c>
      <c r="B55" s="148" t="s">
        <v>147</v>
      </c>
      <c r="C55" s="166">
        <v>6228.0410000000002</v>
      </c>
      <c r="D55" s="166">
        <v>6139.5640000000003</v>
      </c>
      <c r="E55" s="166">
        <f t="shared" si="4"/>
        <v>-88.476999999999862</v>
      </c>
      <c r="F55" s="166">
        <f t="shared" si="5"/>
        <v>98.579376725361954</v>
      </c>
    </row>
    <row r="56" spans="1:11" s="99" customFormat="1" ht="22.5" customHeight="1" x14ac:dyDescent="0.2">
      <c r="A56" s="154" t="s">
        <v>162</v>
      </c>
      <c r="B56" s="152" t="s">
        <v>28</v>
      </c>
      <c r="C56" s="165">
        <f>C62+C63+C64+C65+C66</f>
        <v>5484.3490000000002</v>
      </c>
      <c r="D56" s="165">
        <f>SUM(D57:D66)</f>
        <v>5373.7699999999995</v>
      </c>
      <c r="E56" s="165">
        <f t="shared" si="4"/>
        <v>-110.57900000000063</v>
      </c>
      <c r="F56" s="165">
        <f t="shared" si="5"/>
        <v>97.983735170755892</v>
      </c>
    </row>
    <row r="57" spans="1:11" s="101" customFormat="1" ht="19.5" customHeight="1" x14ac:dyDescent="0.2">
      <c r="A57" s="147" t="s">
        <v>36</v>
      </c>
      <c r="B57" s="148" t="s">
        <v>80</v>
      </c>
      <c r="C57" s="166">
        <f>D57</f>
        <v>0</v>
      </c>
      <c r="D57" s="166">
        <v>0</v>
      </c>
      <c r="E57" s="166">
        <f t="shared" si="4"/>
        <v>0</v>
      </c>
      <c r="F57" s="166" t="e">
        <f t="shared" si="5"/>
        <v>#DIV/0!</v>
      </c>
      <c r="G57" s="100"/>
      <c r="H57" s="100"/>
    </row>
    <row r="58" spans="1:11" s="101" customFormat="1" ht="19.5" customHeight="1" x14ac:dyDescent="0.2">
      <c r="A58" s="147" t="s">
        <v>37</v>
      </c>
      <c r="B58" s="148" t="s">
        <v>81</v>
      </c>
      <c r="C58" s="166">
        <f>D58</f>
        <v>0</v>
      </c>
      <c r="D58" s="166">
        <v>0</v>
      </c>
      <c r="E58" s="166">
        <f t="shared" si="4"/>
        <v>0</v>
      </c>
      <c r="F58" s="166" t="e">
        <f t="shared" si="5"/>
        <v>#DIV/0!</v>
      </c>
    </row>
    <row r="59" spans="1:11" s="101" customFormat="1" ht="19.5" customHeight="1" x14ac:dyDescent="0.2">
      <c r="A59" s="147" t="s">
        <v>38</v>
      </c>
      <c r="B59" s="148" t="s">
        <v>142</v>
      </c>
      <c r="C59" s="166">
        <f>D59</f>
        <v>0</v>
      </c>
      <c r="D59" s="166">
        <v>0</v>
      </c>
      <c r="E59" s="166">
        <f t="shared" si="4"/>
        <v>0</v>
      </c>
      <c r="F59" s="166" t="e">
        <f t="shared" si="5"/>
        <v>#DIV/0!</v>
      </c>
      <c r="H59" s="100"/>
    </row>
    <row r="60" spans="1:11" s="101" customFormat="1" ht="19.5" customHeight="1" x14ac:dyDescent="0.2">
      <c r="A60" s="147" t="s">
        <v>39</v>
      </c>
      <c r="B60" s="148" t="s">
        <v>143</v>
      </c>
      <c r="C60" s="166">
        <f>D60</f>
        <v>0</v>
      </c>
      <c r="D60" s="166">
        <v>0</v>
      </c>
      <c r="E60" s="166">
        <f t="shared" si="4"/>
        <v>0</v>
      </c>
      <c r="F60" s="166" t="e">
        <f t="shared" si="5"/>
        <v>#DIV/0!</v>
      </c>
    </row>
    <row r="61" spans="1:11" s="101" customFormat="1" ht="19.5" customHeight="1" x14ac:dyDescent="0.2">
      <c r="A61" s="147" t="s">
        <v>259</v>
      </c>
      <c r="B61" s="148" t="s">
        <v>144</v>
      </c>
      <c r="C61" s="166">
        <v>0</v>
      </c>
      <c r="D61" s="166">
        <v>0</v>
      </c>
      <c r="E61" s="166">
        <f t="shared" si="4"/>
        <v>0</v>
      </c>
      <c r="F61" s="166" t="e">
        <f t="shared" si="5"/>
        <v>#DIV/0!</v>
      </c>
    </row>
    <row r="62" spans="1:11" s="101" customFormat="1" ht="24" customHeight="1" x14ac:dyDescent="0.2">
      <c r="A62" s="154" t="s">
        <v>75</v>
      </c>
      <c r="B62" s="156" t="s">
        <v>148</v>
      </c>
      <c r="C62" s="166">
        <v>4496.54</v>
      </c>
      <c r="D62" s="166">
        <v>4413.7569999999996</v>
      </c>
      <c r="E62" s="166">
        <f t="shared" si="4"/>
        <v>-82.783000000000357</v>
      </c>
      <c r="F62" s="166">
        <f t="shared" si="5"/>
        <v>98.158962224288004</v>
      </c>
    </row>
    <row r="63" spans="1:11" s="101" customFormat="1" ht="24" customHeight="1" x14ac:dyDescent="0.2">
      <c r="A63" s="154" t="s">
        <v>76</v>
      </c>
      <c r="B63" s="156" t="s">
        <v>149</v>
      </c>
      <c r="C63" s="166">
        <v>987.80899999999997</v>
      </c>
      <c r="D63" s="166">
        <v>960.01300000000003</v>
      </c>
      <c r="E63" s="166">
        <f t="shared" si="4"/>
        <v>-27.795999999999935</v>
      </c>
      <c r="F63" s="166">
        <f t="shared" si="5"/>
        <v>97.186095692588353</v>
      </c>
    </row>
    <row r="64" spans="1:11" s="101" customFormat="1" ht="23.25" customHeight="1" x14ac:dyDescent="0.2">
      <c r="A64" s="154" t="s">
        <v>202</v>
      </c>
      <c r="B64" s="156" t="s">
        <v>150</v>
      </c>
      <c r="C64" s="166">
        <v>0</v>
      </c>
      <c r="D64" s="166">
        <v>0</v>
      </c>
      <c r="E64" s="166">
        <f t="shared" si="4"/>
        <v>0</v>
      </c>
      <c r="F64" s="166" t="e">
        <f t="shared" si="5"/>
        <v>#DIV/0!</v>
      </c>
    </row>
    <row r="65" spans="1:8" s="101" customFormat="1" ht="21" customHeight="1" x14ac:dyDescent="0.2">
      <c r="A65" s="154" t="s">
        <v>203</v>
      </c>
      <c r="B65" s="156" t="s">
        <v>151</v>
      </c>
      <c r="C65" s="166">
        <v>0</v>
      </c>
      <c r="D65" s="166">
        <v>0</v>
      </c>
      <c r="E65" s="166">
        <f t="shared" si="4"/>
        <v>0</v>
      </c>
      <c r="F65" s="166" t="e">
        <f t="shared" si="5"/>
        <v>#DIV/0!</v>
      </c>
    </row>
    <row r="66" spans="1:8" s="101" customFormat="1" ht="24.75" customHeight="1" x14ac:dyDescent="0.2">
      <c r="A66" s="147" t="s">
        <v>325</v>
      </c>
      <c r="B66" s="156" t="s">
        <v>152</v>
      </c>
      <c r="C66" s="166">
        <v>0</v>
      </c>
      <c r="D66" s="166">
        <v>0</v>
      </c>
      <c r="E66" s="166">
        <f t="shared" si="4"/>
        <v>0</v>
      </c>
      <c r="F66" s="166" t="e">
        <f t="shared" si="5"/>
        <v>#DIV/0!</v>
      </c>
    </row>
    <row r="67" spans="1:8" s="99" customFormat="1" ht="21" customHeight="1" x14ac:dyDescent="0.2">
      <c r="A67" s="154" t="s">
        <v>260</v>
      </c>
      <c r="B67" s="148" t="s">
        <v>29</v>
      </c>
      <c r="C67" s="166">
        <v>0</v>
      </c>
      <c r="D67" s="166">
        <v>0</v>
      </c>
      <c r="E67" s="166">
        <f t="shared" si="4"/>
        <v>0</v>
      </c>
      <c r="F67" s="166" t="e">
        <f t="shared" si="5"/>
        <v>#DIV/0!</v>
      </c>
    </row>
    <row r="68" spans="1:8" s="99" customFormat="1" ht="20.25" customHeight="1" x14ac:dyDescent="0.2">
      <c r="A68" s="155" t="s">
        <v>332</v>
      </c>
      <c r="B68" s="152" t="s">
        <v>30</v>
      </c>
      <c r="C68" s="165">
        <v>1075</v>
      </c>
      <c r="D68" s="165">
        <v>1067.681</v>
      </c>
      <c r="E68" s="165">
        <f t="shared" si="4"/>
        <v>-7.31899999999996</v>
      </c>
      <c r="F68" s="165">
        <f t="shared" si="5"/>
        <v>99.319162790697675</v>
      </c>
    </row>
    <row r="69" spans="1:8" s="99" customFormat="1" ht="24" customHeight="1" x14ac:dyDescent="0.2">
      <c r="A69" s="155" t="s">
        <v>333</v>
      </c>
      <c r="B69" s="152" t="s">
        <v>40</v>
      </c>
      <c r="C69" s="165">
        <v>1950</v>
      </c>
      <c r="D69" s="165">
        <v>1790.133</v>
      </c>
      <c r="E69" s="165">
        <f t="shared" si="4"/>
        <v>-159.86699999999996</v>
      </c>
      <c r="F69" s="165">
        <f t="shared" si="5"/>
        <v>91.801692307692306</v>
      </c>
    </row>
    <row r="70" spans="1:8" s="99" customFormat="1" ht="24" customHeight="1" x14ac:dyDescent="0.2">
      <c r="A70" s="155" t="s">
        <v>312</v>
      </c>
      <c r="B70" s="152" t="s">
        <v>41</v>
      </c>
      <c r="C70" s="165">
        <f>C74-C71</f>
        <v>58237.215000000004</v>
      </c>
      <c r="D70" s="165">
        <f t="shared" ref="D70" si="6">D74-D71</f>
        <v>56917.635999999991</v>
      </c>
      <c r="E70" s="165">
        <f t="shared" si="4"/>
        <v>-1319.5790000000125</v>
      </c>
      <c r="F70" s="165">
        <f t="shared" si="5"/>
        <v>97.734131001971818</v>
      </c>
    </row>
    <row r="71" spans="1:8" s="99" customFormat="1" ht="87" customHeight="1" x14ac:dyDescent="0.2">
      <c r="A71" s="154" t="s">
        <v>335</v>
      </c>
      <c r="B71" s="148" t="s">
        <v>42</v>
      </c>
      <c r="C71" s="166">
        <v>773</v>
      </c>
      <c r="D71" s="166">
        <v>699.24099999999999</v>
      </c>
      <c r="E71" s="166">
        <f t="shared" si="4"/>
        <v>-73.759000000000015</v>
      </c>
      <c r="F71" s="166">
        <f t="shared" si="5"/>
        <v>90.458085381630013</v>
      </c>
    </row>
    <row r="72" spans="1:8" s="99" customFormat="1" ht="24" customHeight="1" x14ac:dyDescent="0.2">
      <c r="A72" s="147" t="s">
        <v>2</v>
      </c>
      <c r="B72" s="148" t="s">
        <v>8</v>
      </c>
      <c r="C72" s="166">
        <f>D72</f>
        <v>0</v>
      </c>
      <c r="D72" s="166">
        <v>0</v>
      </c>
      <c r="E72" s="166">
        <f t="shared" si="4"/>
        <v>0</v>
      </c>
      <c r="F72" s="166" t="e">
        <f t="shared" si="5"/>
        <v>#DIV/0!</v>
      </c>
    </row>
    <row r="73" spans="1:8" s="99" customFormat="1" ht="24" customHeight="1" x14ac:dyDescent="0.2">
      <c r="A73" s="147" t="s">
        <v>95</v>
      </c>
      <c r="B73" s="148" t="s">
        <v>10</v>
      </c>
      <c r="C73" s="166">
        <f>D73</f>
        <v>0</v>
      </c>
      <c r="D73" s="166">
        <v>0</v>
      </c>
      <c r="E73" s="166">
        <f t="shared" si="4"/>
        <v>0</v>
      </c>
      <c r="F73" s="166" t="e">
        <f t="shared" si="5"/>
        <v>#DIV/0!</v>
      </c>
    </row>
    <row r="74" spans="1:8" s="99" customFormat="1" ht="24" customHeight="1" x14ac:dyDescent="0.2">
      <c r="A74" s="155" t="s">
        <v>316</v>
      </c>
      <c r="B74" s="152" t="s">
        <v>11</v>
      </c>
      <c r="C74" s="165">
        <f>C49+C56+C69+C68</f>
        <v>59010.215000000004</v>
      </c>
      <c r="D74" s="165">
        <f>D49+D56+D69+D68</f>
        <v>57616.876999999993</v>
      </c>
      <c r="E74" s="165">
        <f>D74-C74</f>
        <v>-1393.3380000000107</v>
      </c>
      <c r="F74" s="165">
        <f t="shared" si="5"/>
        <v>97.638818973969151</v>
      </c>
      <c r="G74" s="102"/>
      <c r="H74" s="102"/>
    </row>
    <row r="75" spans="1:8" s="99" customFormat="1" ht="21" customHeight="1" x14ac:dyDescent="0.2">
      <c r="A75" s="154" t="s">
        <v>163</v>
      </c>
      <c r="B75" s="152"/>
      <c r="C75" s="167">
        <v>0</v>
      </c>
      <c r="D75" s="167">
        <v>0</v>
      </c>
      <c r="E75" s="167">
        <v>0</v>
      </c>
      <c r="F75" s="166" t="e">
        <f t="shared" si="5"/>
        <v>#DIV/0!</v>
      </c>
    </row>
    <row r="76" spans="1:8" s="4" customFormat="1" ht="69" customHeight="1" x14ac:dyDescent="0.2">
      <c r="A76" s="145" t="s">
        <v>336</v>
      </c>
      <c r="B76" s="146" t="s">
        <v>12</v>
      </c>
      <c r="C76" s="168">
        <f>C38+C41-C74</f>
        <v>11833.594999999994</v>
      </c>
      <c r="D76" s="168">
        <f>D38+D41-D74</f>
        <v>11984.695000000022</v>
      </c>
      <c r="E76" s="168">
        <f>D76-C76</f>
        <v>151.10000000002765</v>
      </c>
      <c r="F76" s="168">
        <f t="shared" si="5"/>
        <v>101.27687317336809</v>
      </c>
    </row>
    <row r="77" spans="1:8" s="2" customFormat="1" ht="23.25" customHeight="1" x14ac:dyDescent="0.2">
      <c r="A77" s="48" t="s">
        <v>3</v>
      </c>
      <c r="B77" s="67" t="s">
        <v>13</v>
      </c>
      <c r="C77" s="166">
        <v>0</v>
      </c>
      <c r="D77" s="167">
        <v>0</v>
      </c>
      <c r="E77" s="167">
        <f t="shared" ref="E77:E82" si="7">D77-C77</f>
        <v>0</v>
      </c>
      <c r="F77" s="166" t="e">
        <f t="shared" si="5"/>
        <v>#DIV/0!</v>
      </c>
    </row>
    <row r="78" spans="1:8" s="2" customFormat="1" ht="26.25" customHeight="1" x14ac:dyDescent="0.2">
      <c r="A78" s="48" t="s">
        <v>23</v>
      </c>
      <c r="B78" s="67" t="s">
        <v>14</v>
      </c>
      <c r="C78" s="166">
        <v>0</v>
      </c>
      <c r="D78" s="167">
        <v>0</v>
      </c>
      <c r="E78" s="167">
        <f t="shared" si="7"/>
        <v>0</v>
      </c>
      <c r="F78" s="166" t="e">
        <f t="shared" si="5"/>
        <v>#DIV/0!</v>
      </c>
    </row>
    <row r="79" spans="1:8" s="5" customFormat="1" ht="18" customHeight="1" x14ac:dyDescent="0.2">
      <c r="A79" s="48" t="s">
        <v>45</v>
      </c>
      <c r="B79" s="67" t="s">
        <v>15</v>
      </c>
      <c r="C79" s="166">
        <v>0</v>
      </c>
      <c r="D79" s="167">
        <v>0</v>
      </c>
      <c r="E79" s="167">
        <f t="shared" si="7"/>
        <v>0</v>
      </c>
      <c r="F79" s="166" t="e">
        <f t="shared" si="5"/>
        <v>#DIV/0!</v>
      </c>
    </row>
    <row r="80" spans="1:8" s="2" customFormat="1" ht="22.5" customHeight="1" x14ac:dyDescent="0.2">
      <c r="A80" s="48" t="s">
        <v>46</v>
      </c>
      <c r="B80" s="67" t="s">
        <v>16</v>
      </c>
      <c r="C80" s="167">
        <f>C78+C46-C72-C73-C79</f>
        <v>0</v>
      </c>
      <c r="D80" s="167">
        <f>D78+D46-D72-D73-D79</f>
        <v>0</v>
      </c>
      <c r="E80" s="167">
        <f t="shared" si="7"/>
        <v>0</v>
      </c>
      <c r="F80" s="166" t="e">
        <f t="shared" si="5"/>
        <v>#DIV/0!</v>
      </c>
    </row>
    <row r="81" spans="1:12" s="5" customFormat="1" ht="20.25" customHeight="1" x14ac:dyDescent="0.2">
      <c r="A81" s="48" t="s">
        <v>47</v>
      </c>
      <c r="B81" s="67" t="s">
        <v>49</v>
      </c>
      <c r="C81" s="167">
        <v>0</v>
      </c>
      <c r="D81" s="167">
        <v>0</v>
      </c>
      <c r="E81" s="167">
        <f t="shared" si="7"/>
        <v>0</v>
      </c>
      <c r="F81" s="166" t="e">
        <f t="shared" si="5"/>
        <v>#DIV/0!</v>
      </c>
    </row>
    <row r="82" spans="1:12" s="5" customFormat="1" ht="20.25" customHeight="1" x14ac:dyDescent="0.2">
      <c r="A82" s="48" t="s">
        <v>48</v>
      </c>
      <c r="B82" s="67" t="s">
        <v>109</v>
      </c>
      <c r="C82" s="167">
        <v>0</v>
      </c>
      <c r="D82" s="167">
        <v>0</v>
      </c>
      <c r="E82" s="167">
        <f t="shared" si="7"/>
        <v>0</v>
      </c>
      <c r="F82" s="166" t="e">
        <f t="shared" si="5"/>
        <v>#DIV/0!</v>
      </c>
    </row>
    <row r="83" spans="1:12" s="202" customFormat="1" ht="42" customHeight="1" x14ac:dyDescent="0.3">
      <c r="A83" s="196" t="s">
        <v>313</v>
      </c>
      <c r="B83" s="197"/>
      <c r="C83" s="198"/>
      <c r="D83" s="198"/>
      <c r="E83" s="198" t="s">
        <v>266</v>
      </c>
      <c r="F83" s="198"/>
      <c r="G83" s="199"/>
      <c r="H83" s="199"/>
      <c r="I83" s="199"/>
      <c r="J83" s="199"/>
      <c r="K83" s="200"/>
      <c r="L83" s="201"/>
    </row>
    <row r="84" spans="1:12" s="32" customFormat="1" ht="13.5" customHeight="1" x14ac:dyDescent="0.3">
      <c r="A84" s="59"/>
      <c r="B84" s="59"/>
      <c r="C84" s="33"/>
      <c r="D84" s="33"/>
      <c r="E84" s="60"/>
      <c r="F84" s="34"/>
      <c r="I84" s="28"/>
      <c r="J84" s="29"/>
      <c r="K84" s="30"/>
      <c r="L84" s="31"/>
    </row>
    <row r="85" spans="1:12" s="192" customFormat="1" ht="11.25" x14ac:dyDescent="0.2">
      <c r="A85" s="191"/>
      <c r="C85" s="193"/>
      <c r="D85" s="194"/>
      <c r="E85" s="195"/>
      <c r="I85" s="194"/>
      <c r="J85" s="194"/>
      <c r="K85" s="194"/>
    </row>
    <row r="86" spans="1:12" ht="12.75" customHeight="1" x14ac:dyDescent="0.2">
      <c r="A86" s="97"/>
    </row>
    <row r="87" spans="1:12" ht="14.25" customHeight="1" x14ac:dyDescent="0.2">
      <c r="A87" s="98"/>
    </row>
    <row r="88" spans="1:12" x14ac:dyDescent="0.2">
      <c r="A88" s="6"/>
      <c r="C88" s="70"/>
    </row>
    <row r="89" spans="1:12" x14ac:dyDescent="0.2">
      <c r="A89" s="6"/>
    </row>
    <row r="90" spans="1:12" x14ac:dyDescent="0.2">
      <c r="A90" s="6"/>
    </row>
    <row r="91" spans="1:12" x14ac:dyDescent="0.2">
      <c r="A91" s="6"/>
    </row>
    <row r="92" spans="1:12" x14ac:dyDescent="0.2">
      <c r="A92" s="6"/>
    </row>
    <row r="93" spans="1:12" x14ac:dyDescent="0.2">
      <c r="A93" s="6"/>
    </row>
    <row r="94" spans="1:12" x14ac:dyDescent="0.2">
      <c r="A94" s="6"/>
    </row>
    <row r="95" spans="1:12" x14ac:dyDescent="0.2">
      <c r="A95" s="6"/>
    </row>
    <row r="96" spans="1:12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</sheetData>
  <mergeCells count="30">
    <mergeCell ref="B15:D15"/>
    <mergeCell ref="B16:D16"/>
    <mergeCell ref="B17:F17"/>
    <mergeCell ref="A25:F25"/>
    <mergeCell ref="C48:F48"/>
    <mergeCell ref="A31:A32"/>
    <mergeCell ref="B34:F34"/>
    <mergeCell ref="B31:B32"/>
    <mergeCell ref="C31:C32"/>
    <mergeCell ref="D31:D32"/>
    <mergeCell ref="E31:E32"/>
    <mergeCell ref="F31:F32"/>
    <mergeCell ref="A30:F30"/>
    <mergeCell ref="B22:F22"/>
    <mergeCell ref="D1:F1"/>
    <mergeCell ref="A29:F29"/>
    <mergeCell ref="A27:F27"/>
    <mergeCell ref="A24:F24"/>
    <mergeCell ref="A26:F26"/>
    <mergeCell ref="A9:E9"/>
    <mergeCell ref="A10:D10"/>
    <mergeCell ref="B11:D11"/>
    <mergeCell ref="B12:D12"/>
    <mergeCell ref="B13:D13"/>
    <mergeCell ref="B14:D14"/>
    <mergeCell ref="E6:F6"/>
    <mergeCell ref="B18:F18"/>
    <mergeCell ref="B19:F19"/>
    <mergeCell ref="B20:F20"/>
    <mergeCell ref="B21:F21"/>
  </mergeCells>
  <phoneticPr fontId="0" type="noConversion"/>
  <pageMargins left="0.39370078740157483" right="0.39370078740157483" top="0.59055118110236227" bottom="0.39370078740157483" header="0.31496062992125984" footer="0.31496062992125984"/>
  <pageSetup paperSize="9" scale="66" fitToHeight="0" orientation="portrait" horizontalDpi="300" verticalDpi="300" r:id="rId1"/>
  <headerFooter alignWithMargins="0"/>
  <rowBreaks count="1" manualBreakCount="1">
    <brk id="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zoomScaleNormal="100" workbookViewId="0">
      <selection activeCell="A23" sqref="A23"/>
    </sheetView>
  </sheetViews>
  <sheetFormatPr defaultRowHeight="15" x14ac:dyDescent="0.2"/>
  <cols>
    <col min="1" max="1" width="47.28515625" style="7" customWidth="1"/>
    <col min="2" max="2" width="9.42578125" style="15" customWidth="1"/>
    <col min="3" max="3" width="14.5703125" style="7" customWidth="1"/>
    <col min="4" max="4" width="13.85546875" style="7" customWidth="1"/>
    <col min="5" max="6" width="15.28515625" style="7" customWidth="1"/>
    <col min="7" max="7" width="9.140625" style="7"/>
    <col min="8" max="8" width="14.140625" style="7" customWidth="1"/>
    <col min="9" max="16384" width="9.140625" style="7"/>
  </cols>
  <sheetData>
    <row r="1" spans="1:8" s="188" customFormat="1" ht="15.75" x14ac:dyDescent="0.2">
      <c r="B1" s="186"/>
      <c r="D1" s="188" t="s">
        <v>301</v>
      </c>
      <c r="E1" s="305"/>
      <c r="F1" s="305"/>
      <c r="G1" s="266"/>
    </row>
    <row r="2" spans="1:8" ht="19.5" customHeight="1" x14ac:dyDescent="0.2">
      <c r="A2" s="164"/>
      <c r="B2" s="72"/>
      <c r="C2" s="71"/>
      <c r="D2" s="308" t="s">
        <v>379</v>
      </c>
      <c r="E2" s="308"/>
      <c r="F2" s="308"/>
      <c r="G2" s="8"/>
    </row>
    <row r="3" spans="1:8" ht="20.25" customHeight="1" x14ac:dyDescent="0.2">
      <c r="A3" s="71"/>
      <c r="B3" s="72"/>
      <c r="C3" s="71"/>
      <c r="D3" s="309" t="s">
        <v>378</v>
      </c>
      <c r="E3" s="309"/>
      <c r="F3" s="309"/>
      <c r="G3" s="8"/>
    </row>
    <row r="4" spans="1:8" ht="20.25" customHeight="1" x14ac:dyDescent="0.2">
      <c r="A4" s="71"/>
      <c r="B4" s="72"/>
      <c r="C4" s="71"/>
      <c r="D4" s="309" t="s">
        <v>261</v>
      </c>
      <c r="E4" s="309"/>
      <c r="F4" s="309"/>
      <c r="G4" s="8"/>
    </row>
    <row r="5" spans="1:8" ht="16.5" customHeight="1" x14ac:dyDescent="0.2">
      <c r="A5" s="71"/>
      <c r="B5" s="73"/>
      <c r="C5" s="73"/>
      <c r="D5" s="309" t="s">
        <v>381</v>
      </c>
      <c r="E5" s="309"/>
      <c r="F5" s="309"/>
    </row>
    <row r="6" spans="1:8" ht="25.5" customHeight="1" x14ac:dyDescent="0.2">
      <c r="A6" s="306" t="s">
        <v>54</v>
      </c>
      <c r="B6" s="306"/>
      <c r="C6" s="306"/>
      <c r="D6" s="306"/>
      <c r="E6" s="306"/>
      <c r="F6" s="306"/>
    </row>
    <row r="7" spans="1:8" ht="25.5" customHeight="1" x14ac:dyDescent="0.2">
      <c r="A7" s="47"/>
      <c r="B7" s="47"/>
      <c r="C7" s="47"/>
      <c r="D7" s="47"/>
      <c r="E7" s="47"/>
      <c r="F7" s="47"/>
    </row>
    <row r="8" spans="1:8" ht="15" customHeight="1" x14ac:dyDescent="0.2">
      <c r="A8" s="310" t="s">
        <v>159</v>
      </c>
      <c r="B8" s="307" t="s">
        <v>24</v>
      </c>
      <c r="C8" s="307" t="s">
        <v>89</v>
      </c>
      <c r="D8" s="307" t="s">
        <v>88</v>
      </c>
      <c r="E8" s="307" t="s">
        <v>100</v>
      </c>
      <c r="F8" s="307" t="s">
        <v>164</v>
      </c>
    </row>
    <row r="9" spans="1:8" ht="35.25" customHeight="1" x14ac:dyDescent="0.2">
      <c r="A9" s="310"/>
      <c r="B9" s="307"/>
      <c r="C9" s="307"/>
      <c r="D9" s="307"/>
      <c r="E9" s="307"/>
      <c r="F9" s="307"/>
    </row>
    <row r="10" spans="1:8" s="9" customFormat="1" ht="36" customHeight="1" x14ac:dyDescent="0.2">
      <c r="A10" s="74" t="s">
        <v>319</v>
      </c>
      <c r="B10" s="75" t="s">
        <v>19</v>
      </c>
      <c r="C10" s="169">
        <f>C11+C12</f>
        <v>6876.7089999999998</v>
      </c>
      <c r="D10" s="170">
        <f>D11+D12</f>
        <v>6597.8779999999997</v>
      </c>
      <c r="E10" s="171">
        <f>D10-C10</f>
        <v>-278.83100000000013</v>
      </c>
      <c r="F10" s="107">
        <f>D10/C10*100</f>
        <v>95.945284292239208</v>
      </c>
    </row>
    <row r="11" spans="1:8" s="10" customFormat="1" ht="15.75" x14ac:dyDescent="0.2">
      <c r="A11" s="48" t="s">
        <v>55</v>
      </c>
      <c r="B11" s="76" t="s">
        <v>56</v>
      </c>
      <c r="C11" s="172">
        <v>6876.7089999999998</v>
      </c>
      <c r="D11" s="173">
        <v>6597.8779999999997</v>
      </c>
      <c r="E11" s="173">
        <f>D11-C11</f>
        <v>-278.83100000000013</v>
      </c>
      <c r="F11" s="106">
        <f>D11/C11*100</f>
        <v>95.945284292239208</v>
      </c>
    </row>
    <row r="12" spans="1:8" s="10" customFormat="1" ht="24" customHeight="1" x14ac:dyDescent="0.2">
      <c r="A12" s="77" t="s">
        <v>57</v>
      </c>
      <c r="B12" s="76" t="s">
        <v>58</v>
      </c>
      <c r="C12" s="172">
        <v>0</v>
      </c>
      <c r="D12" s="173">
        <v>0</v>
      </c>
      <c r="E12" s="173">
        <f t="shared" ref="E12:E16" si="0">D12-C12</f>
        <v>0</v>
      </c>
      <c r="F12" s="106" t="e">
        <f t="shared" ref="F12:F16" si="1">D12/C12*100</f>
        <v>#DIV/0!</v>
      </c>
    </row>
    <row r="13" spans="1:8" s="11" customFormat="1" ht="24" customHeight="1" x14ac:dyDescent="0.2">
      <c r="A13" s="78" t="s">
        <v>4</v>
      </c>
      <c r="B13" s="79" t="s">
        <v>20</v>
      </c>
      <c r="C13" s="172">
        <v>36850</v>
      </c>
      <c r="D13" s="173">
        <v>36143.190999999999</v>
      </c>
      <c r="E13" s="173">
        <f t="shared" si="0"/>
        <v>-706.80900000000111</v>
      </c>
      <c r="F13" s="106">
        <f t="shared" si="1"/>
        <v>98.081929443690626</v>
      </c>
      <c r="G13" s="9"/>
      <c r="H13" s="9"/>
    </row>
    <row r="14" spans="1:8" s="9" customFormat="1" ht="24" customHeight="1" x14ac:dyDescent="0.2">
      <c r="A14" s="78" t="s">
        <v>5</v>
      </c>
      <c r="B14" s="79" t="s">
        <v>21</v>
      </c>
      <c r="C14" s="172">
        <v>8095.4650000000001</v>
      </c>
      <c r="D14" s="173">
        <v>7865.2529999999997</v>
      </c>
      <c r="E14" s="173">
        <f t="shared" si="0"/>
        <v>-230.21200000000044</v>
      </c>
      <c r="F14" s="106">
        <f t="shared" si="1"/>
        <v>97.156284413557458</v>
      </c>
    </row>
    <row r="15" spans="1:8" s="9" customFormat="1" ht="24" customHeight="1" x14ac:dyDescent="0.2">
      <c r="A15" s="80" t="s">
        <v>6</v>
      </c>
      <c r="B15" s="79" t="s">
        <v>22</v>
      </c>
      <c r="C15" s="172">
        <v>0</v>
      </c>
      <c r="D15" s="173">
        <v>0</v>
      </c>
      <c r="E15" s="173">
        <f t="shared" si="0"/>
        <v>0</v>
      </c>
      <c r="F15" s="106" t="e">
        <f t="shared" si="1"/>
        <v>#DIV/0!</v>
      </c>
    </row>
    <row r="16" spans="1:8" s="9" customFormat="1" ht="24" customHeight="1" x14ac:dyDescent="0.2">
      <c r="A16" s="80" t="s">
        <v>59</v>
      </c>
      <c r="B16" s="79" t="s">
        <v>31</v>
      </c>
      <c r="C16" s="172">
        <v>6415.0410000000002</v>
      </c>
      <c r="D16" s="173">
        <v>6311.3140000000003</v>
      </c>
      <c r="E16" s="173">
        <f t="shared" si="0"/>
        <v>-103.72699999999986</v>
      </c>
      <c r="F16" s="106">
        <f t="shared" si="1"/>
        <v>98.383065673313709</v>
      </c>
    </row>
    <row r="17" spans="1:11" s="9" customFormat="1" ht="33" customHeight="1" x14ac:dyDescent="0.2">
      <c r="A17" s="74" t="s">
        <v>320</v>
      </c>
      <c r="B17" s="75" t="s">
        <v>32</v>
      </c>
      <c r="C17" s="169">
        <f>C10+C13+C14+C15+C16</f>
        <v>58237.214999999997</v>
      </c>
      <c r="D17" s="170">
        <f>D10+D13+D14+D15+D16</f>
        <v>56917.635999999991</v>
      </c>
      <c r="E17" s="170">
        <f>D17-C17</f>
        <v>-1319.5790000000052</v>
      </c>
      <c r="F17" s="105">
        <f>D17/C17*100</f>
        <v>97.734131001971832</v>
      </c>
    </row>
    <row r="18" spans="1:11" ht="16.5" customHeight="1" x14ac:dyDescent="0.2">
      <c r="A18" s="81"/>
      <c r="B18" s="82"/>
      <c r="C18" s="83"/>
      <c r="D18" s="84"/>
      <c r="E18" s="84"/>
      <c r="F18" s="84"/>
    </row>
    <row r="19" spans="1:11" ht="16.5" customHeight="1" x14ac:dyDescent="0.2">
      <c r="A19" s="81"/>
      <c r="B19" s="82"/>
      <c r="C19" s="83"/>
      <c r="D19" s="84"/>
      <c r="E19" s="84"/>
      <c r="F19" s="84"/>
    </row>
    <row r="20" spans="1:11" ht="16.5" customHeight="1" x14ac:dyDescent="0.2">
      <c r="A20" s="81"/>
      <c r="B20" s="82"/>
      <c r="C20" s="83"/>
      <c r="D20" s="84"/>
      <c r="E20" s="84"/>
      <c r="F20" s="84"/>
    </row>
    <row r="21" spans="1:11" s="206" customFormat="1" ht="15.75" x14ac:dyDescent="0.2">
      <c r="A21" s="189" t="s">
        <v>313</v>
      </c>
      <c r="B21" s="190"/>
      <c r="C21" s="203"/>
      <c r="D21" s="203"/>
      <c r="E21" s="204" t="s">
        <v>264</v>
      </c>
      <c r="F21" s="204"/>
      <c r="G21" s="4"/>
      <c r="H21" s="4"/>
      <c r="I21" s="4"/>
      <c r="J21" s="4"/>
      <c r="K21" s="205"/>
    </row>
    <row r="22" spans="1:11" ht="15.75" x14ac:dyDescent="0.2">
      <c r="A22" s="71"/>
      <c r="B22" s="72"/>
      <c r="C22" s="71"/>
      <c r="D22" s="71"/>
      <c r="E22" s="71"/>
      <c r="F22" s="71"/>
    </row>
    <row r="23" spans="1:11" ht="13.5" customHeight="1" x14ac:dyDescent="0.2">
      <c r="A23" s="97"/>
    </row>
    <row r="24" spans="1:11" ht="13.5" customHeight="1" x14ac:dyDescent="0.2">
      <c r="A24" s="98"/>
    </row>
    <row r="25" spans="1:11" x14ac:dyDescent="0.2">
      <c r="A25" s="14"/>
    </row>
    <row r="26" spans="1:11" x14ac:dyDescent="0.2">
      <c r="A26" s="14"/>
    </row>
    <row r="27" spans="1:11" x14ac:dyDescent="0.2">
      <c r="A27" s="14"/>
    </row>
    <row r="28" spans="1:11" x14ac:dyDescent="0.2">
      <c r="A28" s="14"/>
    </row>
    <row r="29" spans="1:11" x14ac:dyDescent="0.2">
      <c r="A29" s="12"/>
      <c r="B29" s="13"/>
    </row>
    <row r="30" spans="1:11" x14ac:dyDescent="0.2">
      <c r="A30" s="12"/>
      <c r="B30" s="13"/>
    </row>
    <row r="31" spans="1:11" x14ac:dyDescent="0.2">
      <c r="A31" s="12"/>
      <c r="B31" s="13"/>
    </row>
    <row r="32" spans="1:11" x14ac:dyDescent="0.2">
      <c r="A32" s="12"/>
      <c r="B32" s="13"/>
    </row>
    <row r="33" spans="1:2" x14ac:dyDescent="0.2">
      <c r="A33" s="12"/>
      <c r="B33" s="13"/>
    </row>
    <row r="34" spans="1:2" x14ac:dyDescent="0.2">
      <c r="A34" s="12"/>
      <c r="B34" s="13"/>
    </row>
    <row r="35" spans="1:2" x14ac:dyDescent="0.2">
      <c r="A35" s="12"/>
      <c r="B35" s="13"/>
    </row>
    <row r="36" spans="1:2" x14ac:dyDescent="0.2">
      <c r="A36" s="12"/>
      <c r="B36" s="13"/>
    </row>
    <row r="37" spans="1:2" x14ac:dyDescent="0.2">
      <c r="A37" s="12"/>
      <c r="B37" s="13"/>
    </row>
    <row r="38" spans="1:2" x14ac:dyDescent="0.2">
      <c r="A38" s="14"/>
    </row>
    <row r="39" spans="1:2" x14ac:dyDescent="0.2">
      <c r="A39" s="14"/>
    </row>
    <row r="40" spans="1:2" x14ac:dyDescent="0.2">
      <c r="A40" s="14"/>
    </row>
    <row r="41" spans="1:2" x14ac:dyDescent="0.2">
      <c r="A41" s="14"/>
    </row>
    <row r="42" spans="1:2" x14ac:dyDescent="0.2">
      <c r="A42" s="14"/>
    </row>
    <row r="43" spans="1:2" x14ac:dyDescent="0.2">
      <c r="A43" s="14"/>
    </row>
    <row r="44" spans="1:2" x14ac:dyDescent="0.2">
      <c r="A44" s="14"/>
    </row>
    <row r="45" spans="1:2" x14ac:dyDescent="0.2">
      <c r="A45" s="14"/>
    </row>
    <row r="46" spans="1:2" x14ac:dyDescent="0.2">
      <c r="A46" s="14"/>
    </row>
    <row r="47" spans="1:2" x14ac:dyDescent="0.2">
      <c r="A47" s="14"/>
    </row>
    <row r="48" spans="1:2" x14ac:dyDescent="0.2">
      <c r="A48" s="14"/>
    </row>
    <row r="49" spans="1:1" x14ac:dyDescent="0.2">
      <c r="A49" s="14"/>
    </row>
    <row r="50" spans="1:1" x14ac:dyDescent="0.2">
      <c r="A50" s="14"/>
    </row>
    <row r="51" spans="1:1" x14ac:dyDescent="0.2">
      <c r="A51" s="14"/>
    </row>
    <row r="52" spans="1:1" x14ac:dyDescent="0.2">
      <c r="A52" s="14"/>
    </row>
    <row r="53" spans="1:1" x14ac:dyDescent="0.2">
      <c r="A53" s="14"/>
    </row>
    <row r="54" spans="1:1" x14ac:dyDescent="0.2">
      <c r="A54" s="14"/>
    </row>
    <row r="55" spans="1:1" x14ac:dyDescent="0.2">
      <c r="A55" s="14"/>
    </row>
    <row r="56" spans="1:1" x14ac:dyDescent="0.2">
      <c r="A56" s="14"/>
    </row>
    <row r="57" spans="1:1" x14ac:dyDescent="0.2">
      <c r="A57" s="14"/>
    </row>
    <row r="58" spans="1:1" x14ac:dyDescent="0.2">
      <c r="A58" s="14"/>
    </row>
    <row r="59" spans="1:1" x14ac:dyDescent="0.2">
      <c r="A59" s="14"/>
    </row>
    <row r="60" spans="1:1" x14ac:dyDescent="0.2">
      <c r="A60" s="14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4" spans="1:1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  <row r="68" spans="1:1" x14ac:dyDescent="0.2">
      <c r="A68" s="14"/>
    </row>
    <row r="69" spans="1:1" x14ac:dyDescent="0.2">
      <c r="A69" s="14"/>
    </row>
    <row r="70" spans="1:1" x14ac:dyDescent="0.2">
      <c r="A70" s="14"/>
    </row>
    <row r="71" spans="1:1" x14ac:dyDescent="0.2">
      <c r="A71" s="14"/>
    </row>
    <row r="72" spans="1:1" x14ac:dyDescent="0.2">
      <c r="A72" s="14"/>
    </row>
    <row r="73" spans="1:1" x14ac:dyDescent="0.2">
      <c r="A73" s="14"/>
    </row>
    <row r="74" spans="1:1" x14ac:dyDescent="0.2">
      <c r="A74" s="14"/>
    </row>
    <row r="75" spans="1:1" x14ac:dyDescent="0.2">
      <c r="A75" s="14"/>
    </row>
    <row r="76" spans="1:1" x14ac:dyDescent="0.2">
      <c r="A76" s="14"/>
    </row>
    <row r="77" spans="1:1" x14ac:dyDescent="0.2">
      <c r="A77" s="14"/>
    </row>
    <row r="78" spans="1:1" x14ac:dyDescent="0.2">
      <c r="A78" s="14"/>
    </row>
    <row r="79" spans="1:1" x14ac:dyDescent="0.2">
      <c r="A79" s="14"/>
    </row>
    <row r="80" spans="1:1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  <row r="92" spans="1:1" x14ac:dyDescent="0.2">
      <c r="A92" s="14"/>
    </row>
    <row r="93" spans="1:1" x14ac:dyDescent="0.2">
      <c r="A93" s="14"/>
    </row>
    <row r="94" spans="1:1" x14ac:dyDescent="0.2">
      <c r="A94" s="14"/>
    </row>
    <row r="95" spans="1:1" x14ac:dyDescent="0.2">
      <c r="A95" s="14"/>
    </row>
    <row r="96" spans="1:1" x14ac:dyDescent="0.2">
      <c r="A96" s="14"/>
    </row>
    <row r="97" spans="1:1" x14ac:dyDescent="0.2">
      <c r="A97" s="14"/>
    </row>
    <row r="98" spans="1:1" x14ac:dyDescent="0.2">
      <c r="A98" s="14"/>
    </row>
    <row r="99" spans="1:1" x14ac:dyDescent="0.2">
      <c r="A99" s="14"/>
    </row>
    <row r="100" spans="1:1" x14ac:dyDescent="0.2">
      <c r="A100" s="14"/>
    </row>
    <row r="101" spans="1:1" x14ac:dyDescent="0.2">
      <c r="A101" s="14"/>
    </row>
    <row r="102" spans="1:1" x14ac:dyDescent="0.2">
      <c r="A102" s="14"/>
    </row>
    <row r="103" spans="1:1" x14ac:dyDescent="0.2">
      <c r="A103" s="14"/>
    </row>
    <row r="104" spans="1:1" x14ac:dyDescent="0.2">
      <c r="A104" s="14"/>
    </row>
    <row r="105" spans="1:1" x14ac:dyDescent="0.2">
      <c r="A105" s="14"/>
    </row>
    <row r="106" spans="1:1" x14ac:dyDescent="0.2">
      <c r="A106" s="14"/>
    </row>
    <row r="107" spans="1:1" x14ac:dyDescent="0.2">
      <c r="A107" s="14"/>
    </row>
    <row r="108" spans="1:1" x14ac:dyDescent="0.2">
      <c r="A108" s="14"/>
    </row>
    <row r="109" spans="1:1" x14ac:dyDescent="0.2">
      <c r="A109" s="14"/>
    </row>
    <row r="110" spans="1:1" x14ac:dyDescent="0.2">
      <c r="A110" s="14"/>
    </row>
    <row r="111" spans="1:1" x14ac:dyDescent="0.2">
      <c r="A111" s="14"/>
    </row>
    <row r="112" spans="1:1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  <row r="119" spans="1:1" x14ac:dyDescent="0.2">
      <c r="A119" s="14"/>
    </row>
    <row r="120" spans="1:1" x14ac:dyDescent="0.2">
      <c r="A120" s="14"/>
    </row>
    <row r="121" spans="1:1" x14ac:dyDescent="0.2">
      <c r="A121" s="14"/>
    </row>
    <row r="122" spans="1:1" x14ac:dyDescent="0.2">
      <c r="A122" s="14"/>
    </row>
    <row r="123" spans="1:1" x14ac:dyDescent="0.2">
      <c r="A123" s="14"/>
    </row>
    <row r="124" spans="1:1" x14ac:dyDescent="0.2">
      <c r="A124" s="14"/>
    </row>
    <row r="125" spans="1:1" x14ac:dyDescent="0.2">
      <c r="A125" s="14"/>
    </row>
    <row r="126" spans="1:1" x14ac:dyDescent="0.2">
      <c r="A126" s="14"/>
    </row>
    <row r="127" spans="1:1" x14ac:dyDescent="0.2">
      <c r="A127" s="14"/>
    </row>
    <row r="128" spans="1:1" x14ac:dyDescent="0.2">
      <c r="A128" s="14"/>
    </row>
    <row r="129" spans="1:1" x14ac:dyDescent="0.2">
      <c r="A129" s="14"/>
    </row>
    <row r="130" spans="1:1" x14ac:dyDescent="0.2">
      <c r="A130" s="14"/>
    </row>
    <row r="131" spans="1:1" x14ac:dyDescent="0.2">
      <c r="A131" s="14"/>
    </row>
    <row r="132" spans="1:1" x14ac:dyDescent="0.2">
      <c r="A132" s="14"/>
    </row>
    <row r="133" spans="1:1" x14ac:dyDescent="0.2">
      <c r="A133" s="14"/>
    </row>
    <row r="134" spans="1:1" x14ac:dyDescent="0.2">
      <c r="A134" s="14"/>
    </row>
    <row r="135" spans="1:1" x14ac:dyDescent="0.2">
      <c r="A135" s="14"/>
    </row>
    <row r="136" spans="1:1" x14ac:dyDescent="0.2">
      <c r="A136" s="14"/>
    </row>
    <row r="137" spans="1:1" x14ac:dyDescent="0.2">
      <c r="A137" s="14"/>
    </row>
    <row r="138" spans="1:1" x14ac:dyDescent="0.2">
      <c r="A138" s="14"/>
    </row>
    <row r="139" spans="1:1" x14ac:dyDescent="0.2">
      <c r="A139" s="14"/>
    </row>
    <row r="140" spans="1:1" x14ac:dyDescent="0.2">
      <c r="A140" s="14"/>
    </row>
    <row r="141" spans="1:1" x14ac:dyDescent="0.2">
      <c r="A141" s="14"/>
    </row>
    <row r="142" spans="1:1" x14ac:dyDescent="0.2">
      <c r="A142" s="14"/>
    </row>
    <row r="143" spans="1:1" x14ac:dyDescent="0.2">
      <c r="A143" s="14"/>
    </row>
    <row r="144" spans="1:1" x14ac:dyDescent="0.2">
      <c r="A144" s="14"/>
    </row>
    <row r="145" spans="1:1" x14ac:dyDescent="0.2">
      <c r="A145" s="14"/>
    </row>
    <row r="146" spans="1:1" x14ac:dyDescent="0.2">
      <c r="A146" s="14"/>
    </row>
    <row r="147" spans="1:1" x14ac:dyDescent="0.2">
      <c r="A147" s="14"/>
    </row>
    <row r="148" spans="1:1" x14ac:dyDescent="0.2">
      <c r="A148" s="14"/>
    </row>
    <row r="149" spans="1:1" x14ac:dyDescent="0.2">
      <c r="A149" s="14"/>
    </row>
    <row r="150" spans="1:1" x14ac:dyDescent="0.2">
      <c r="A150" s="14"/>
    </row>
    <row r="151" spans="1:1" x14ac:dyDescent="0.2">
      <c r="A151" s="14"/>
    </row>
    <row r="152" spans="1:1" x14ac:dyDescent="0.2">
      <c r="A152" s="14"/>
    </row>
    <row r="153" spans="1:1" x14ac:dyDescent="0.2">
      <c r="A153" s="14"/>
    </row>
    <row r="154" spans="1:1" x14ac:dyDescent="0.2">
      <c r="A154" s="14"/>
    </row>
    <row r="155" spans="1:1" x14ac:dyDescent="0.2">
      <c r="A155" s="14"/>
    </row>
    <row r="156" spans="1:1" x14ac:dyDescent="0.2">
      <c r="A156" s="14"/>
    </row>
    <row r="157" spans="1:1" x14ac:dyDescent="0.2">
      <c r="A157" s="14"/>
    </row>
    <row r="158" spans="1:1" x14ac:dyDescent="0.2">
      <c r="A158" s="14"/>
    </row>
    <row r="159" spans="1:1" x14ac:dyDescent="0.2">
      <c r="A159" s="14"/>
    </row>
    <row r="160" spans="1:1" x14ac:dyDescent="0.2">
      <c r="A160" s="14"/>
    </row>
    <row r="161" spans="1:1" x14ac:dyDescent="0.2">
      <c r="A161" s="14"/>
    </row>
    <row r="162" spans="1:1" x14ac:dyDescent="0.2">
      <c r="A162" s="14"/>
    </row>
    <row r="163" spans="1:1" x14ac:dyDescent="0.2">
      <c r="A163" s="14"/>
    </row>
    <row r="164" spans="1:1" x14ac:dyDescent="0.2">
      <c r="A164" s="14"/>
    </row>
    <row r="165" spans="1:1" x14ac:dyDescent="0.2">
      <c r="A165" s="14"/>
    </row>
    <row r="166" spans="1:1" x14ac:dyDescent="0.2">
      <c r="A166" s="14"/>
    </row>
    <row r="167" spans="1:1" x14ac:dyDescent="0.2">
      <c r="A167" s="14"/>
    </row>
    <row r="168" spans="1:1" x14ac:dyDescent="0.2">
      <c r="A168" s="14"/>
    </row>
    <row r="169" spans="1:1" x14ac:dyDescent="0.2">
      <c r="A169" s="14"/>
    </row>
    <row r="170" spans="1:1" x14ac:dyDescent="0.2">
      <c r="A170" s="14"/>
    </row>
    <row r="171" spans="1:1" x14ac:dyDescent="0.2">
      <c r="A171" s="14"/>
    </row>
    <row r="172" spans="1:1" x14ac:dyDescent="0.2">
      <c r="A172" s="14"/>
    </row>
    <row r="173" spans="1:1" x14ac:dyDescent="0.2">
      <c r="A173" s="14"/>
    </row>
    <row r="174" spans="1:1" x14ac:dyDescent="0.2">
      <c r="A174" s="14"/>
    </row>
    <row r="175" spans="1:1" x14ac:dyDescent="0.2">
      <c r="A175" s="14"/>
    </row>
    <row r="176" spans="1:1" x14ac:dyDescent="0.2">
      <c r="A176" s="14"/>
    </row>
    <row r="177" spans="1:1" x14ac:dyDescent="0.2">
      <c r="A177" s="14"/>
    </row>
    <row r="178" spans="1:1" x14ac:dyDescent="0.2">
      <c r="A178" s="14"/>
    </row>
    <row r="179" spans="1:1" x14ac:dyDescent="0.2">
      <c r="A179" s="14"/>
    </row>
    <row r="180" spans="1:1" x14ac:dyDescent="0.2">
      <c r="A180" s="14"/>
    </row>
    <row r="181" spans="1:1" x14ac:dyDescent="0.2">
      <c r="A181" s="14"/>
    </row>
    <row r="182" spans="1:1" x14ac:dyDescent="0.2">
      <c r="A182" s="14"/>
    </row>
    <row r="183" spans="1:1" x14ac:dyDescent="0.2">
      <c r="A183" s="14"/>
    </row>
    <row r="184" spans="1:1" x14ac:dyDescent="0.2">
      <c r="A184" s="14"/>
    </row>
    <row r="185" spans="1:1" x14ac:dyDescent="0.2">
      <c r="A185" s="14"/>
    </row>
    <row r="186" spans="1:1" x14ac:dyDescent="0.2">
      <c r="A186" s="14"/>
    </row>
    <row r="187" spans="1:1" x14ac:dyDescent="0.2">
      <c r="A187" s="14"/>
    </row>
    <row r="188" spans="1:1" x14ac:dyDescent="0.2">
      <c r="A188" s="14"/>
    </row>
    <row r="189" spans="1:1" x14ac:dyDescent="0.2">
      <c r="A189" s="14"/>
    </row>
    <row r="190" spans="1:1" x14ac:dyDescent="0.2">
      <c r="A190" s="14"/>
    </row>
  </sheetData>
  <mergeCells count="12">
    <mergeCell ref="E1:F1"/>
    <mergeCell ref="A6:F6"/>
    <mergeCell ref="F8:F9"/>
    <mergeCell ref="D2:F2"/>
    <mergeCell ref="D3:F3"/>
    <mergeCell ref="D5:F5"/>
    <mergeCell ref="D4:F4"/>
    <mergeCell ref="B8:B9"/>
    <mergeCell ref="C8:C9"/>
    <mergeCell ref="A8:A9"/>
    <mergeCell ref="D8:D9"/>
    <mergeCell ref="E8:E9"/>
  </mergeCells>
  <phoneticPr fontId="0" type="noConversion"/>
  <pageMargins left="0.59055118110236227" right="0.39370078740157483" top="0.78740157480314965" bottom="0.78740157480314965" header="0" footer="0"/>
  <pageSetup paperSize="9" scale="81" firstPageNumber="6" fitToHeight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view="pageBreakPreview" zoomScale="60" zoomScaleNormal="100" workbookViewId="0">
      <selection activeCell="A25" sqref="A25"/>
    </sheetView>
  </sheetViews>
  <sheetFormatPr defaultRowHeight="14.25" x14ac:dyDescent="0.2"/>
  <cols>
    <col min="1" max="1" width="52.42578125" style="10" customWidth="1"/>
    <col min="2" max="2" width="8.5703125" style="13" customWidth="1"/>
    <col min="3" max="3" width="13.7109375" style="10" customWidth="1"/>
    <col min="4" max="4" width="14.42578125" style="10" customWidth="1"/>
    <col min="5" max="5" width="14.7109375" style="10" customWidth="1"/>
    <col min="6" max="6" width="14.85546875" style="10" customWidth="1"/>
    <col min="7" max="7" width="9.140625" style="10"/>
    <col min="8" max="8" width="14.140625" style="10" customWidth="1"/>
    <col min="9" max="16384" width="9.140625" style="10"/>
  </cols>
  <sheetData>
    <row r="1" spans="1:6" ht="15.75" x14ac:dyDescent="0.2">
      <c r="A1" s="3"/>
      <c r="B1" s="1"/>
      <c r="C1" s="3"/>
      <c r="D1" s="3" t="s">
        <v>302</v>
      </c>
      <c r="E1" s="312"/>
      <c r="F1" s="312"/>
    </row>
    <row r="2" spans="1:6" ht="15.75" x14ac:dyDescent="0.2">
      <c r="A2" s="99"/>
      <c r="B2" s="1"/>
      <c r="C2" s="3"/>
      <c r="D2" s="311" t="s">
        <v>379</v>
      </c>
      <c r="E2" s="311"/>
      <c r="F2" s="311"/>
    </row>
    <row r="3" spans="1:6" ht="15.75" x14ac:dyDescent="0.2">
      <c r="A3" s="3"/>
      <c r="B3" s="1"/>
      <c r="C3" s="3"/>
      <c r="D3" s="312" t="s">
        <v>214</v>
      </c>
      <c r="E3" s="312"/>
      <c r="F3" s="312"/>
    </row>
    <row r="4" spans="1:6" ht="15.75" x14ac:dyDescent="0.2">
      <c r="A4" s="3"/>
      <c r="B4" s="1"/>
      <c r="C4" s="3"/>
      <c r="D4" s="312" t="s">
        <v>380</v>
      </c>
      <c r="E4" s="312"/>
      <c r="F4" s="312"/>
    </row>
    <row r="5" spans="1:6" ht="15.75" x14ac:dyDescent="0.2">
      <c r="A5" s="3"/>
      <c r="B5" s="1"/>
      <c r="C5" s="3"/>
      <c r="D5" s="312" t="s">
        <v>349</v>
      </c>
      <c r="E5" s="312"/>
      <c r="F5" s="312"/>
    </row>
    <row r="6" spans="1:6" ht="15.75" x14ac:dyDescent="0.2">
      <c r="A6" s="3"/>
      <c r="B6" s="87"/>
      <c r="C6" s="87"/>
      <c r="D6" s="87"/>
      <c r="E6" s="87"/>
      <c r="F6" s="87"/>
    </row>
    <row r="7" spans="1:6" ht="22.5" customHeight="1" x14ac:dyDescent="0.2">
      <c r="A7" s="306" t="s">
        <v>60</v>
      </c>
      <c r="B7" s="306"/>
      <c r="C7" s="306"/>
      <c r="D7" s="306"/>
      <c r="E7" s="306"/>
      <c r="F7" s="306"/>
    </row>
    <row r="8" spans="1:6" ht="22.5" customHeight="1" x14ac:dyDescent="0.2">
      <c r="A8" s="47"/>
      <c r="B8" s="47"/>
      <c r="C8" s="47"/>
      <c r="D8" s="47"/>
      <c r="E8" s="47"/>
      <c r="F8" s="47"/>
    </row>
    <row r="9" spans="1:6" ht="15" customHeight="1" x14ac:dyDescent="0.2">
      <c r="A9" s="301" t="s">
        <v>159</v>
      </c>
      <c r="B9" s="303" t="s">
        <v>24</v>
      </c>
      <c r="C9" s="303" t="s">
        <v>89</v>
      </c>
      <c r="D9" s="303" t="s">
        <v>88</v>
      </c>
      <c r="E9" s="303" t="s">
        <v>100</v>
      </c>
      <c r="F9" s="303" t="s">
        <v>164</v>
      </c>
    </row>
    <row r="10" spans="1:6" ht="39" customHeight="1" x14ac:dyDescent="0.2">
      <c r="A10" s="301"/>
      <c r="B10" s="303"/>
      <c r="C10" s="303"/>
      <c r="D10" s="303"/>
      <c r="E10" s="303"/>
      <c r="F10" s="303"/>
    </row>
    <row r="11" spans="1:6" s="16" customFormat="1" ht="45" customHeight="1" x14ac:dyDescent="0.2">
      <c r="A11" s="68" t="s">
        <v>311</v>
      </c>
      <c r="B11" s="69" t="s">
        <v>19</v>
      </c>
      <c r="C11" s="109">
        <f>SUM(C12:C17)</f>
        <v>773</v>
      </c>
      <c r="D11" s="109">
        <f>SUM(D12:D17)</f>
        <v>699.24099999999999</v>
      </c>
      <c r="E11" s="103">
        <f>D11-C11</f>
        <v>-73.759000000000015</v>
      </c>
      <c r="F11" s="103">
        <f>D11/C11*100</f>
        <v>90.458085381630013</v>
      </c>
    </row>
    <row r="12" spans="1:6" ht="24.75" customHeight="1" x14ac:dyDescent="0.2">
      <c r="A12" s="48" t="s">
        <v>0</v>
      </c>
      <c r="B12" s="67" t="s">
        <v>56</v>
      </c>
      <c r="C12" s="104"/>
      <c r="D12" s="104"/>
      <c r="E12" s="104"/>
      <c r="F12" s="104"/>
    </row>
    <row r="13" spans="1:6" s="16" customFormat="1" ht="71.25" customHeight="1" x14ac:dyDescent="0.2">
      <c r="A13" s="48" t="s">
        <v>337</v>
      </c>
      <c r="B13" s="67" t="s">
        <v>58</v>
      </c>
      <c r="C13" s="108">
        <v>613</v>
      </c>
      <c r="D13" s="108">
        <v>539.24099999999999</v>
      </c>
      <c r="E13" s="108">
        <f>D13-C13</f>
        <v>-73.759000000000015</v>
      </c>
      <c r="F13" s="108">
        <f>D13/C13*100</f>
        <v>87.967536704730833</v>
      </c>
    </row>
    <row r="14" spans="1:6" s="17" customFormat="1" ht="50.25" customHeight="1" x14ac:dyDescent="0.2">
      <c r="A14" s="48" t="s">
        <v>61</v>
      </c>
      <c r="B14" s="67" t="s">
        <v>110</v>
      </c>
      <c r="C14" s="96">
        <v>0</v>
      </c>
      <c r="D14" s="96">
        <v>0</v>
      </c>
      <c r="E14" s="108">
        <f t="shared" ref="E14:E17" si="0">D14-C14</f>
        <v>0</v>
      </c>
      <c r="F14" s="108" t="e">
        <f t="shared" ref="F14:F17" si="1">D14/C14*100</f>
        <v>#DIV/0!</v>
      </c>
    </row>
    <row r="15" spans="1:6" s="17" customFormat="1" ht="28.5" customHeight="1" x14ac:dyDescent="0.2">
      <c r="A15" s="48" t="s">
        <v>1</v>
      </c>
      <c r="B15" s="67" t="s">
        <v>111</v>
      </c>
      <c r="C15" s="96">
        <v>0</v>
      </c>
      <c r="D15" s="96">
        <v>0</v>
      </c>
      <c r="E15" s="108">
        <f t="shared" si="0"/>
        <v>0</v>
      </c>
      <c r="F15" s="108" t="e">
        <f t="shared" si="1"/>
        <v>#DIV/0!</v>
      </c>
    </row>
    <row r="16" spans="1:6" s="17" customFormat="1" ht="64.5" customHeight="1" x14ac:dyDescent="0.2">
      <c r="A16" s="48" t="s">
        <v>338</v>
      </c>
      <c r="B16" s="67" t="s">
        <v>112</v>
      </c>
      <c r="C16" s="96">
        <v>160</v>
      </c>
      <c r="D16" s="96">
        <v>160</v>
      </c>
      <c r="E16" s="108">
        <f t="shared" si="0"/>
        <v>0</v>
      </c>
      <c r="F16" s="108">
        <f t="shared" si="1"/>
        <v>100</v>
      </c>
    </row>
    <row r="17" spans="1:11" s="17" customFormat="1" ht="22.5" customHeight="1" x14ac:dyDescent="0.2">
      <c r="A17" s="48" t="s">
        <v>139</v>
      </c>
      <c r="B17" s="67" t="s">
        <v>113</v>
      </c>
      <c r="C17" s="96">
        <v>0</v>
      </c>
      <c r="D17" s="96">
        <v>0</v>
      </c>
      <c r="E17" s="108">
        <f t="shared" si="0"/>
        <v>0</v>
      </c>
      <c r="F17" s="108" t="e">
        <f t="shared" si="1"/>
        <v>#DIV/0!</v>
      </c>
    </row>
    <row r="18" spans="1:11" ht="15.75" x14ac:dyDescent="0.2">
      <c r="A18" s="86"/>
      <c r="B18" s="88"/>
      <c r="C18" s="89"/>
      <c r="D18" s="90"/>
      <c r="E18" s="90"/>
      <c r="F18" s="90"/>
    </row>
    <row r="19" spans="1:11" ht="15.75" x14ac:dyDescent="0.2">
      <c r="A19" s="86"/>
      <c r="B19" s="88"/>
      <c r="C19" s="91"/>
      <c r="D19" s="92"/>
      <c r="E19" s="92"/>
      <c r="F19" s="92"/>
    </row>
    <row r="20" spans="1:11" ht="15.75" x14ac:dyDescent="0.2">
      <c r="A20" s="86"/>
      <c r="B20" s="88"/>
      <c r="C20" s="91"/>
      <c r="D20" s="92"/>
      <c r="E20" s="92"/>
      <c r="F20" s="92"/>
    </row>
    <row r="21" spans="1:11" s="269" customFormat="1" ht="15.75" x14ac:dyDescent="0.2">
      <c r="A21" s="189" t="s">
        <v>313</v>
      </c>
      <c r="B21" s="189"/>
      <c r="C21" s="267"/>
      <c r="D21" s="267"/>
      <c r="E21" s="268" t="s">
        <v>265</v>
      </c>
      <c r="F21" s="268"/>
      <c r="G21" s="268"/>
      <c r="H21" s="268"/>
      <c r="I21" s="268"/>
      <c r="J21" s="268"/>
      <c r="K21" s="185"/>
    </row>
    <row r="22" spans="1:11" s="34" customFormat="1" ht="16.5" customHeight="1" x14ac:dyDescent="0.25">
      <c r="A22" s="93"/>
      <c r="B22" s="93"/>
      <c r="C22" s="60"/>
      <c r="D22" s="60"/>
      <c r="E22" s="60"/>
      <c r="F22" s="85"/>
      <c r="H22" s="33"/>
      <c r="I22" s="35"/>
      <c r="J22" s="35"/>
      <c r="K22" s="36"/>
    </row>
    <row r="23" spans="1:11" s="162" customFormat="1" ht="15" x14ac:dyDescent="0.2">
      <c r="A23" s="158"/>
      <c r="B23" s="159"/>
      <c r="C23" s="160"/>
      <c r="D23" s="161"/>
      <c r="E23" s="160"/>
      <c r="F23" s="159"/>
      <c r="H23" s="128"/>
      <c r="I23" s="128"/>
      <c r="J23" s="128"/>
    </row>
    <row r="24" spans="1:11" ht="15" x14ac:dyDescent="0.2">
      <c r="A24" s="14"/>
      <c r="B24" s="15"/>
      <c r="C24" s="7"/>
      <c r="D24" s="7"/>
      <c r="E24" s="7"/>
      <c r="F24" s="7"/>
    </row>
    <row r="25" spans="1:11" ht="12.75" customHeight="1" x14ac:dyDescent="0.2">
      <c r="A25" s="97"/>
      <c r="B25" s="15"/>
      <c r="C25" s="7"/>
      <c r="D25" s="7"/>
      <c r="E25" s="7"/>
      <c r="F25" s="7"/>
    </row>
    <row r="26" spans="1:11" ht="13.5" customHeight="1" x14ac:dyDescent="0.2">
      <c r="A26" s="98"/>
      <c r="B26" s="15"/>
      <c r="C26" s="7"/>
      <c r="D26" s="7"/>
      <c r="E26" s="7"/>
      <c r="F26" s="7"/>
    </row>
    <row r="27" spans="1:11" ht="15" x14ac:dyDescent="0.2">
      <c r="A27" s="14"/>
      <c r="B27" s="15"/>
      <c r="C27" s="7"/>
      <c r="D27" s="7"/>
      <c r="E27" s="7"/>
      <c r="F27" s="7"/>
    </row>
    <row r="28" spans="1:11" ht="15" x14ac:dyDescent="0.2">
      <c r="A28" s="14"/>
      <c r="B28" s="15"/>
      <c r="C28" s="7"/>
      <c r="D28" s="7"/>
      <c r="E28" s="7"/>
      <c r="F28" s="7"/>
    </row>
    <row r="29" spans="1:11" ht="15" x14ac:dyDescent="0.2">
      <c r="A29" s="14"/>
      <c r="B29" s="15"/>
      <c r="C29" s="7"/>
      <c r="D29" s="7"/>
      <c r="E29" s="7"/>
      <c r="F29" s="7"/>
    </row>
    <row r="30" spans="1:11" ht="15" x14ac:dyDescent="0.2">
      <c r="A30" s="14"/>
      <c r="B30" s="15"/>
      <c r="C30" s="7"/>
      <c r="D30" s="7"/>
      <c r="E30" s="7"/>
      <c r="F30" s="7"/>
    </row>
    <row r="31" spans="1:11" ht="15" x14ac:dyDescent="0.2">
      <c r="A31" s="14"/>
      <c r="B31" s="15"/>
      <c r="C31" s="7"/>
      <c r="D31" s="7"/>
      <c r="E31" s="7"/>
      <c r="F31" s="7"/>
    </row>
    <row r="32" spans="1:11" ht="15" x14ac:dyDescent="0.2">
      <c r="A32" s="14"/>
      <c r="B32" s="15"/>
      <c r="C32" s="7"/>
      <c r="D32" s="7"/>
      <c r="E32" s="7"/>
      <c r="F32" s="7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</sheetData>
  <mergeCells count="12">
    <mergeCell ref="A7:F7"/>
    <mergeCell ref="A9:A10"/>
    <mergeCell ref="D9:D10"/>
    <mergeCell ref="E9:E10"/>
    <mergeCell ref="F9:F10"/>
    <mergeCell ref="B9:B10"/>
    <mergeCell ref="C9:C10"/>
    <mergeCell ref="D2:F2"/>
    <mergeCell ref="D3:F3"/>
    <mergeCell ref="D5:F5"/>
    <mergeCell ref="D4:F4"/>
    <mergeCell ref="E1:F1"/>
  </mergeCells>
  <phoneticPr fontId="0" type="noConversion"/>
  <pageMargins left="0.59055118110236227" right="0.39370078740157483" top="0.59055118110236227" bottom="0.39370078740157483" header="0.51181102362204722" footer="0.51181102362204722"/>
  <pageSetup paperSize="9" scale="79" firstPageNumber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view="pageBreakPreview" zoomScale="60" zoomScaleNormal="100" workbookViewId="0">
      <selection activeCell="D27" sqref="D27"/>
    </sheetView>
  </sheetViews>
  <sheetFormatPr defaultRowHeight="10.5" x14ac:dyDescent="0.2"/>
  <cols>
    <col min="1" max="1" width="39.28515625" style="18" customWidth="1"/>
    <col min="2" max="2" width="15.28515625" style="20" customWidth="1"/>
    <col min="3" max="3" width="14.140625" style="18" customWidth="1"/>
    <col min="4" max="4" width="20.28515625" style="18" customWidth="1"/>
    <col min="5" max="5" width="41" style="18" customWidth="1"/>
    <col min="6" max="16384" width="9.140625" style="18"/>
  </cols>
  <sheetData>
    <row r="1" spans="1:8" s="188" customFormat="1" ht="15.75" x14ac:dyDescent="0.2">
      <c r="E1" s="187" t="s">
        <v>377</v>
      </c>
    </row>
    <row r="2" spans="1:8" s="188" customFormat="1" ht="18.75" customHeight="1" x14ac:dyDescent="0.2">
      <c r="A2" s="99"/>
      <c r="E2" s="187" t="s">
        <v>213</v>
      </c>
    </row>
    <row r="3" spans="1:8" s="188" customFormat="1" ht="15.75" x14ac:dyDescent="0.2">
      <c r="E3" s="187" t="s">
        <v>378</v>
      </c>
    </row>
    <row r="4" spans="1:8" s="188" customFormat="1" ht="15.75" x14ac:dyDescent="0.2">
      <c r="E4" s="187" t="s">
        <v>261</v>
      </c>
    </row>
    <row r="5" spans="1:8" s="188" customFormat="1" ht="15.75" x14ac:dyDescent="0.2">
      <c r="E5" s="187" t="s">
        <v>349</v>
      </c>
    </row>
    <row r="6" spans="1:8" ht="16.5" customHeight="1" x14ac:dyDescent="0.2">
      <c r="A6" s="306" t="s">
        <v>62</v>
      </c>
      <c r="B6" s="306"/>
      <c r="C6" s="306"/>
      <c r="D6" s="306"/>
      <c r="E6" s="306"/>
    </row>
    <row r="7" spans="1:8" ht="17.25" customHeight="1" x14ac:dyDescent="0.2">
      <c r="A7" s="25"/>
      <c r="B7" s="25"/>
      <c r="C7" s="25"/>
      <c r="D7" s="25"/>
      <c r="E7" s="25"/>
      <c r="H7" s="18" t="s">
        <v>212</v>
      </c>
    </row>
    <row r="8" spans="1:8" s="42" customFormat="1" ht="72" customHeight="1" x14ac:dyDescent="0.2">
      <c r="A8" s="110" t="s">
        <v>159</v>
      </c>
      <c r="B8" s="111" t="s">
        <v>104</v>
      </c>
      <c r="C8" s="111" t="s">
        <v>93</v>
      </c>
      <c r="D8" s="111" t="s">
        <v>187</v>
      </c>
      <c r="E8" s="111" t="s">
        <v>63</v>
      </c>
    </row>
    <row r="9" spans="1:8" s="42" customFormat="1" ht="15" customHeight="1" x14ac:dyDescent="0.2">
      <c r="A9" s="110">
        <v>1</v>
      </c>
      <c r="B9" s="111">
        <v>2</v>
      </c>
      <c r="C9" s="111">
        <v>3</v>
      </c>
      <c r="D9" s="111">
        <v>4</v>
      </c>
      <c r="E9" s="111">
        <v>5</v>
      </c>
    </row>
    <row r="10" spans="1:8" s="19" customFormat="1" ht="50.25" customHeight="1" x14ac:dyDescent="0.2">
      <c r="A10" s="48" t="s">
        <v>189</v>
      </c>
      <c r="B10" s="49" t="s">
        <v>165</v>
      </c>
      <c r="C10" s="50"/>
      <c r="D10" s="50"/>
      <c r="E10" s="51" t="s">
        <v>166</v>
      </c>
    </row>
    <row r="11" spans="1:8" s="19" customFormat="1" ht="87.75" customHeight="1" x14ac:dyDescent="0.2">
      <c r="A11" s="48" t="s">
        <v>192</v>
      </c>
      <c r="B11" s="49" t="s">
        <v>101</v>
      </c>
      <c r="C11" s="50"/>
      <c r="D11" s="50">
        <v>0.04</v>
      </c>
      <c r="E11" s="51" t="s">
        <v>167</v>
      </c>
    </row>
    <row r="12" spans="1:8" s="19" customFormat="1" ht="62.25" customHeight="1" x14ac:dyDescent="0.2">
      <c r="A12" s="48" t="s">
        <v>188</v>
      </c>
      <c r="B12" s="49" t="s">
        <v>168</v>
      </c>
      <c r="C12" s="50"/>
      <c r="D12" s="50">
        <v>0.3</v>
      </c>
      <c r="E12" s="51" t="s">
        <v>169</v>
      </c>
    </row>
    <row r="13" spans="1:8" s="19" customFormat="1" ht="95.25" customHeight="1" x14ac:dyDescent="0.2">
      <c r="A13" s="48" t="s">
        <v>170</v>
      </c>
      <c r="B13" s="49" t="s">
        <v>102</v>
      </c>
      <c r="C13" s="50"/>
      <c r="D13" s="50">
        <v>1.7</v>
      </c>
      <c r="E13" s="51" t="s">
        <v>171</v>
      </c>
    </row>
    <row r="14" spans="1:8" s="19" customFormat="1" ht="78.75" x14ac:dyDescent="0.2">
      <c r="A14" s="48" t="s">
        <v>193</v>
      </c>
      <c r="B14" s="49" t="s">
        <v>102</v>
      </c>
      <c r="C14" s="50"/>
      <c r="D14" s="50">
        <v>0</v>
      </c>
      <c r="E14" s="51" t="s">
        <v>172</v>
      </c>
    </row>
    <row r="15" spans="1:8" ht="63" x14ac:dyDescent="0.2">
      <c r="A15" s="48" t="s">
        <v>190</v>
      </c>
      <c r="B15" s="49" t="s">
        <v>103</v>
      </c>
      <c r="C15" s="50"/>
      <c r="D15" s="50">
        <v>1</v>
      </c>
      <c r="E15" s="51" t="s">
        <v>173</v>
      </c>
    </row>
    <row r="16" spans="1:8" ht="110.25" customHeight="1" x14ac:dyDescent="0.2">
      <c r="A16" s="48" t="s">
        <v>194</v>
      </c>
      <c r="B16" s="49" t="s">
        <v>174</v>
      </c>
      <c r="C16" s="50"/>
      <c r="D16" s="50" t="s">
        <v>201</v>
      </c>
      <c r="E16" s="51" t="s">
        <v>175</v>
      </c>
    </row>
    <row r="17" spans="1:11" ht="84.75" customHeight="1" x14ac:dyDescent="0.2">
      <c r="A17" s="48" t="s">
        <v>186</v>
      </c>
      <c r="B17" s="49" t="s">
        <v>208</v>
      </c>
      <c r="C17" s="50"/>
      <c r="D17" s="50" t="s">
        <v>201</v>
      </c>
      <c r="E17" s="51" t="s">
        <v>176</v>
      </c>
    </row>
    <row r="18" spans="1:11" ht="63.75" customHeight="1" x14ac:dyDescent="0.2">
      <c r="A18" s="48" t="s">
        <v>195</v>
      </c>
      <c r="B18" s="49" t="s">
        <v>177</v>
      </c>
      <c r="C18" s="52"/>
      <c r="D18" s="53">
        <v>0.51</v>
      </c>
      <c r="E18" s="51" t="s">
        <v>178</v>
      </c>
    </row>
    <row r="19" spans="1:11" ht="24" customHeight="1" x14ac:dyDescent="0.2">
      <c r="A19" s="54"/>
      <c r="B19" s="55"/>
      <c r="C19" s="56"/>
      <c r="D19" s="57"/>
      <c r="E19" s="58"/>
      <c r="F19" s="2"/>
    </row>
    <row r="20" spans="1:11" s="206" customFormat="1" ht="24" customHeight="1" x14ac:dyDescent="0.25">
      <c r="A20" s="189" t="s">
        <v>313</v>
      </c>
      <c r="B20" s="190"/>
      <c r="C20" s="203"/>
      <c r="D20" s="203"/>
      <c r="E20" s="4" t="s">
        <v>265</v>
      </c>
      <c r="F20" s="207"/>
      <c r="G20" s="4"/>
      <c r="H20" s="4"/>
      <c r="I20" s="4"/>
      <c r="J20" s="4"/>
      <c r="K20" s="205"/>
    </row>
    <row r="21" spans="1:11" s="34" customFormat="1" ht="12.75" customHeight="1" x14ac:dyDescent="0.25">
      <c r="A21" s="59"/>
      <c r="B21" s="59"/>
      <c r="C21" s="33"/>
      <c r="D21" s="33"/>
      <c r="E21" s="60"/>
      <c r="F21" s="26"/>
      <c r="H21" s="33"/>
      <c r="I21" s="35"/>
      <c r="J21" s="35"/>
      <c r="K21" s="36"/>
    </row>
    <row r="22" spans="1:11" s="26" customFormat="1" ht="15.75" x14ac:dyDescent="0.2">
      <c r="A22" s="61"/>
      <c r="C22" s="62"/>
      <c r="D22" s="24"/>
      <c r="E22" s="63"/>
      <c r="F22" s="18"/>
      <c r="H22" s="24"/>
      <c r="I22" s="24"/>
      <c r="J22" s="24"/>
    </row>
    <row r="23" spans="1:11" ht="15.75" x14ac:dyDescent="0.2">
      <c r="A23" s="3"/>
      <c r="B23" s="3"/>
      <c r="C23" s="64"/>
      <c r="D23" s="64"/>
      <c r="E23" s="64"/>
    </row>
    <row r="24" spans="1:11" ht="15.75" customHeight="1" x14ac:dyDescent="0.2">
      <c r="A24" s="97"/>
      <c r="B24" s="45"/>
      <c r="C24" s="44"/>
      <c r="D24" s="44"/>
      <c r="E24" s="44"/>
    </row>
    <row r="25" spans="1:11" ht="13.5" customHeight="1" x14ac:dyDescent="0.2">
      <c r="A25" s="98"/>
      <c r="B25" s="45"/>
      <c r="C25" s="44"/>
      <c r="D25" s="44"/>
      <c r="E25" s="44"/>
    </row>
    <row r="26" spans="1:11" ht="23.25" x14ac:dyDescent="0.2">
      <c r="A26" s="46"/>
      <c r="B26" s="45"/>
      <c r="C26" s="44"/>
      <c r="D26" s="44"/>
      <c r="E26" s="44"/>
    </row>
    <row r="27" spans="1:11" ht="23.25" x14ac:dyDescent="0.2">
      <c r="A27" s="46"/>
      <c r="B27" s="45"/>
      <c r="C27" s="44"/>
      <c r="D27" s="44"/>
      <c r="E27" s="44"/>
    </row>
    <row r="28" spans="1:11" ht="23.25" x14ac:dyDescent="0.2">
      <c r="A28" s="46"/>
      <c r="B28" s="45"/>
      <c r="C28" s="44"/>
      <c r="D28" s="44"/>
      <c r="E28" s="44"/>
    </row>
    <row r="29" spans="1:11" ht="23.25" x14ac:dyDescent="0.2">
      <c r="A29" s="46"/>
      <c r="B29" s="45"/>
      <c r="C29" s="44"/>
      <c r="D29" s="44"/>
      <c r="E29" s="44"/>
    </row>
    <row r="30" spans="1:11" ht="23.25" x14ac:dyDescent="0.2">
      <c r="A30" s="46"/>
      <c r="B30" s="45"/>
      <c r="C30" s="44"/>
      <c r="D30" s="44"/>
      <c r="E30" s="44"/>
    </row>
    <row r="31" spans="1:11" ht="23.25" x14ac:dyDescent="0.2">
      <c r="A31" s="46"/>
      <c r="B31" s="45"/>
      <c r="C31" s="44"/>
      <c r="D31" s="44"/>
      <c r="E31" s="44"/>
    </row>
    <row r="32" spans="1:11" ht="18.75" x14ac:dyDescent="0.2">
      <c r="A32" s="38"/>
      <c r="B32" s="27"/>
      <c r="C32" s="37"/>
      <c r="D32" s="37"/>
      <c r="E32" s="37"/>
    </row>
    <row r="33" spans="1:5" ht="18.75" x14ac:dyDescent="0.2">
      <c r="A33" s="38"/>
      <c r="B33" s="27"/>
      <c r="C33" s="37"/>
      <c r="D33" s="37"/>
      <c r="E33" s="37"/>
    </row>
    <row r="34" spans="1:5" ht="18.75" x14ac:dyDescent="0.2">
      <c r="A34" s="38"/>
      <c r="B34" s="27"/>
      <c r="C34" s="37"/>
      <c r="D34" s="37"/>
      <c r="E34" s="37"/>
    </row>
    <row r="35" spans="1:5" ht="18.75" x14ac:dyDescent="0.2">
      <c r="A35" s="38"/>
      <c r="B35" s="27"/>
      <c r="C35" s="37"/>
      <c r="D35" s="37"/>
      <c r="E35" s="37"/>
    </row>
    <row r="36" spans="1:5" ht="18.75" x14ac:dyDescent="0.2">
      <c r="A36" s="38"/>
      <c r="B36" s="27"/>
      <c r="C36" s="37"/>
      <c r="D36" s="37"/>
      <c r="E36" s="37"/>
    </row>
    <row r="37" spans="1:5" ht="18.75" x14ac:dyDescent="0.2">
      <c r="A37" s="38"/>
      <c r="B37" s="27"/>
      <c r="C37" s="37"/>
      <c r="D37" s="37"/>
      <c r="E37" s="37"/>
    </row>
    <row r="38" spans="1:5" ht="18.75" x14ac:dyDescent="0.2">
      <c r="A38" s="38"/>
      <c r="B38" s="27"/>
      <c r="C38" s="37"/>
      <c r="D38" s="37"/>
      <c r="E38" s="37"/>
    </row>
    <row r="39" spans="1:5" ht="18.75" x14ac:dyDescent="0.2">
      <c r="A39" s="38"/>
      <c r="B39" s="27"/>
      <c r="C39" s="37"/>
      <c r="D39" s="37"/>
      <c r="E39" s="37"/>
    </row>
    <row r="40" spans="1:5" ht="18.75" x14ac:dyDescent="0.2">
      <c r="A40" s="38"/>
      <c r="B40" s="27"/>
      <c r="C40" s="37"/>
      <c r="D40" s="37"/>
      <c r="E40" s="37"/>
    </row>
    <row r="41" spans="1:5" ht="18.75" x14ac:dyDescent="0.2">
      <c r="A41" s="38"/>
      <c r="B41" s="27"/>
      <c r="C41" s="37"/>
      <c r="D41" s="37"/>
      <c r="E41" s="37"/>
    </row>
    <row r="42" spans="1:5" x14ac:dyDescent="0.2">
      <c r="A42" s="21"/>
    </row>
    <row r="43" spans="1:5" x14ac:dyDescent="0.2">
      <c r="A43" s="21"/>
    </row>
    <row r="44" spans="1:5" x14ac:dyDescent="0.2">
      <c r="A44" s="21"/>
    </row>
    <row r="45" spans="1:5" x14ac:dyDescent="0.2">
      <c r="A45" s="21"/>
    </row>
    <row r="46" spans="1:5" x14ac:dyDescent="0.2">
      <c r="A46" s="21"/>
    </row>
    <row r="47" spans="1:5" x14ac:dyDescent="0.2">
      <c r="A47" s="21"/>
    </row>
    <row r="48" spans="1:5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  <row r="52" spans="1:1" x14ac:dyDescent="0.2">
      <c r="A52" s="21"/>
    </row>
    <row r="53" spans="1:1" x14ac:dyDescent="0.2">
      <c r="A53" s="21"/>
    </row>
    <row r="54" spans="1:1" x14ac:dyDescent="0.2">
      <c r="A54" s="21"/>
    </row>
    <row r="55" spans="1:1" x14ac:dyDescent="0.2">
      <c r="A55" s="21"/>
    </row>
    <row r="56" spans="1:1" x14ac:dyDescent="0.2">
      <c r="A56" s="21"/>
    </row>
    <row r="57" spans="1:1" x14ac:dyDescent="0.2">
      <c r="A57" s="21"/>
    </row>
    <row r="58" spans="1:1" x14ac:dyDescent="0.2">
      <c r="A58" s="21"/>
    </row>
    <row r="59" spans="1:1" x14ac:dyDescent="0.2">
      <c r="A59" s="21"/>
    </row>
    <row r="60" spans="1:1" x14ac:dyDescent="0.2">
      <c r="A60" s="21"/>
    </row>
    <row r="61" spans="1:1" x14ac:dyDescent="0.2">
      <c r="A61" s="21"/>
    </row>
    <row r="62" spans="1:1" x14ac:dyDescent="0.2">
      <c r="A62" s="21"/>
    </row>
    <row r="63" spans="1:1" x14ac:dyDescent="0.2">
      <c r="A63" s="21"/>
    </row>
    <row r="64" spans="1:1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" x14ac:dyDescent="0.2">
      <c r="A81" s="21"/>
    </row>
    <row r="82" spans="1:1" x14ac:dyDescent="0.2">
      <c r="A82" s="21"/>
    </row>
    <row r="83" spans="1:1" x14ac:dyDescent="0.2">
      <c r="A83" s="21"/>
    </row>
    <row r="84" spans="1:1" x14ac:dyDescent="0.2">
      <c r="A84" s="21"/>
    </row>
    <row r="85" spans="1:1" x14ac:dyDescent="0.2">
      <c r="A85" s="21"/>
    </row>
    <row r="86" spans="1:1" x14ac:dyDescent="0.2">
      <c r="A86" s="21"/>
    </row>
    <row r="87" spans="1:1" x14ac:dyDescent="0.2">
      <c r="A87" s="21"/>
    </row>
    <row r="88" spans="1:1" x14ac:dyDescent="0.2">
      <c r="A88" s="21"/>
    </row>
    <row r="89" spans="1:1" x14ac:dyDescent="0.2">
      <c r="A89" s="21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21"/>
    </row>
    <row r="94" spans="1:1" x14ac:dyDescent="0.2">
      <c r="A94" s="21"/>
    </row>
    <row r="95" spans="1:1" x14ac:dyDescent="0.2">
      <c r="A95" s="21"/>
    </row>
    <row r="96" spans="1:1" x14ac:dyDescent="0.2">
      <c r="A96" s="21"/>
    </row>
    <row r="97" spans="1:1" x14ac:dyDescent="0.2">
      <c r="A97" s="21"/>
    </row>
    <row r="98" spans="1:1" x14ac:dyDescent="0.2">
      <c r="A98" s="21"/>
    </row>
    <row r="99" spans="1:1" x14ac:dyDescent="0.2">
      <c r="A99" s="21"/>
    </row>
    <row r="100" spans="1:1" x14ac:dyDescent="0.2">
      <c r="A100" s="21"/>
    </row>
    <row r="101" spans="1:1" x14ac:dyDescent="0.2">
      <c r="A101" s="21"/>
    </row>
    <row r="102" spans="1:1" x14ac:dyDescent="0.2">
      <c r="A102" s="21"/>
    </row>
    <row r="103" spans="1:1" x14ac:dyDescent="0.2">
      <c r="A103" s="21"/>
    </row>
    <row r="104" spans="1:1" x14ac:dyDescent="0.2">
      <c r="A104" s="21"/>
    </row>
    <row r="105" spans="1:1" x14ac:dyDescent="0.2">
      <c r="A105" s="21"/>
    </row>
    <row r="106" spans="1:1" x14ac:dyDescent="0.2">
      <c r="A106" s="21"/>
    </row>
    <row r="107" spans="1:1" x14ac:dyDescent="0.2">
      <c r="A107" s="21"/>
    </row>
    <row r="108" spans="1:1" x14ac:dyDescent="0.2">
      <c r="A108" s="21"/>
    </row>
    <row r="109" spans="1:1" x14ac:dyDescent="0.2">
      <c r="A109" s="21"/>
    </row>
    <row r="110" spans="1:1" x14ac:dyDescent="0.2">
      <c r="A110" s="21"/>
    </row>
    <row r="111" spans="1:1" x14ac:dyDescent="0.2">
      <c r="A111" s="21"/>
    </row>
    <row r="112" spans="1:1" x14ac:dyDescent="0.2">
      <c r="A112" s="21"/>
    </row>
    <row r="113" spans="1:1" x14ac:dyDescent="0.2">
      <c r="A113" s="21"/>
    </row>
    <row r="114" spans="1:1" x14ac:dyDescent="0.2">
      <c r="A114" s="21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  <row r="119" spans="1:1" x14ac:dyDescent="0.2">
      <c r="A119" s="21"/>
    </row>
    <row r="120" spans="1:1" x14ac:dyDescent="0.2">
      <c r="A120" s="21"/>
    </row>
    <row r="121" spans="1:1" x14ac:dyDescent="0.2">
      <c r="A121" s="21"/>
    </row>
    <row r="122" spans="1:1" x14ac:dyDescent="0.2">
      <c r="A122" s="21"/>
    </row>
    <row r="123" spans="1:1" x14ac:dyDescent="0.2">
      <c r="A123" s="21"/>
    </row>
    <row r="124" spans="1:1" x14ac:dyDescent="0.2">
      <c r="A124" s="21"/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  <row r="128" spans="1:1" x14ac:dyDescent="0.2">
      <c r="A128" s="21"/>
    </row>
    <row r="129" spans="1:1" x14ac:dyDescent="0.2">
      <c r="A129" s="21"/>
    </row>
    <row r="130" spans="1:1" x14ac:dyDescent="0.2">
      <c r="A130" s="21"/>
    </row>
    <row r="131" spans="1:1" x14ac:dyDescent="0.2">
      <c r="A131" s="21"/>
    </row>
    <row r="132" spans="1:1" x14ac:dyDescent="0.2">
      <c r="A132" s="21"/>
    </row>
    <row r="133" spans="1:1" x14ac:dyDescent="0.2">
      <c r="A133" s="21"/>
    </row>
    <row r="134" spans="1:1" x14ac:dyDescent="0.2">
      <c r="A134" s="21"/>
    </row>
    <row r="135" spans="1:1" x14ac:dyDescent="0.2">
      <c r="A135" s="21"/>
    </row>
    <row r="136" spans="1:1" x14ac:dyDescent="0.2">
      <c r="A136" s="21"/>
    </row>
    <row r="137" spans="1:1" x14ac:dyDescent="0.2">
      <c r="A137" s="21"/>
    </row>
    <row r="138" spans="1:1" x14ac:dyDescent="0.2">
      <c r="A138" s="21"/>
    </row>
    <row r="139" spans="1:1" x14ac:dyDescent="0.2">
      <c r="A139" s="21"/>
    </row>
    <row r="140" spans="1:1" x14ac:dyDescent="0.2">
      <c r="A140" s="21"/>
    </row>
    <row r="141" spans="1:1" x14ac:dyDescent="0.2">
      <c r="A141" s="21"/>
    </row>
    <row r="142" spans="1:1" x14ac:dyDescent="0.2">
      <c r="A142" s="21"/>
    </row>
    <row r="143" spans="1:1" x14ac:dyDescent="0.2">
      <c r="A143" s="21"/>
    </row>
    <row r="144" spans="1:1" x14ac:dyDescent="0.2">
      <c r="A144" s="21"/>
    </row>
    <row r="145" spans="1:1" x14ac:dyDescent="0.2">
      <c r="A145" s="21"/>
    </row>
    <row r="146" spans="1:1" x14ac:dyDescent="0.2">
      <c r="A146" s="21"/>
    </row>
    <row r="147" spans="1:1" x14ac:dyDescent="0.2">
      <c r="A147" s="21"/>
    </row>
    <row r="148" spans="1:1" x14ac:dyDescent="0.2">
      <c r="A148" s="21"/>
    </row>
    <row r="149" spans="1:1" x14ac:dyDescent="0.2">
      <c r="A149" s="21"/>
    </row>
    <row r="150" spans="1:1" x14ac:dyDescent="0.2">
      <c r="A150" s="21"/>
    </row>
    <row r="151" spans="1:1" x14ac:dyDescent="0.2">
      <c r="A151" s="21"/>
    </row>
    <row r="152" spans="1:1" x14ac:dyDescent="0.2">
      <c r="A152" s="21"/>
    </row>
    <row r="153" spans="1:1" x14ac:dyDescent="0.2">
      <c r="A153" s="21"/>
    </row>
    <row r="154" spans="1:1" x14ac:dyDescent="0.2">
      <c r="A154" s="21"/>
    </row>
    <row r="155" spans="1:1" x14ac:dyDescent="0.2">
      <c r="A155" s="21"/>
    </row>
    <row r="156" spans="1:1" x14ac:dyDescent="0.2">
      <c r="A156" s="21"/>
    </row>
    <row r="157" spans="1:1" x14ac:dyDescent="0.2">
      <c r="A157" s="21"/>
    </row>
    <row r="158" spans="1:1" x14ac:dyDescent="0.2">
      <c r="A158" s="21"/>
    </row>
    <row r="159" spans="1:1" x14ac:dyDescent="0.2">
      <c r="A159" s="21"/>
    </row>
    <row r="160" spans="1:1" x14ac:dyDescent="0.2">
      <c r="A160" s="21"/>
    </row>
    <row r="161" spans="1:1" x14ac:dyDescent="0.2">
      <c r="A161" s="21"/>
    </row>
    <row r="162" spans="1:1" x14ac:dyDescent="0.2">
      <c r="A162" s="21"/>
    </row>
    <row r="163" spans="1:1" x14ac:dyDescent="0.2">
      <c r="A163" s="21"/>
    </row>
    <row r="164" spans="1:1" x14ac:dyDescent="0.2">
      <c r="A164" s="21"/>
    </row>
    <row r="165" spans="1:1" x14ac:dyDescent="0.2">
      <c r="A165" s="21"/>
    </row>
    <row r="166" spans="1:1" x14ac:dyDescent="0.2">
      <c r="A166" s="21"/>
    </row>
    <row r="167" spans="1:1" x14ac:dyDescent="0.2">
      <c r="A167" s="21"/>
    </row>
    <row r="168" spans="1:1" x14ac:dyDescent="0.2">
      <c r="A168" s="21"/>
    </row>
    <row r="169" spans="1:1" x14ac:dyDescent="0.2">
      <c r="A169" s="21"/>
    </row>
    <row r="170" spans="1:1" x14ac:dyDescent="0.2">
      <c r="A170" s="21"/>
    </row>
    <row r="171" spans="1:1" x14ac:dyDescent="0.2">
      <c r="A171" s="21"/>
    </row>
    <row r="172" spans="1:1" x14ac:dyDescent="0.2">
      <c r="A172" s="21"/>
    </row>
    <row r="173" spans="1:1" x14ac:dyDescent="0.2">
      <c r="A173" s="21"/>
    </row>
    <row r="174" spans="1:1" x14ac:dyDescent="0.2">
      <c r="A174" s="21"/>
    </row>
    <row r="175" spans="1:1" x14ac:dyDescent="0.2">
      <c r="A175" s="21"/>
    </row>
    <row r="176" spans="1:1" x14ac:dyDescent="0.2">
      <c r="A176" s="21"/>
    </row>
    <row r="177" spans="1:1" x14ac:dyDescent="0.2">
      <c r="A177" s="21"/>
    </row>
    <row r="178" spans="1:1" x14ac:dyDescent="0.2">
      <c r="A178" s="21"/>
    </row>
    <row r="179" spans="1:1" x14ac:dyDescent="0.2">
      <c r="A179" s="21"/>
    </row>
    <row r="180" spans="1:1" x14ac:dyDescent="0.2">
      <c r="A180" s="21"/>
    </row>
    <row r="181" spans="1:1" x14ac:dyDescent="0.2">
      <c r="A181" s="21"/>
    </row>
    <row r="182" spans="1:1" x14ac:dyDescent="0.2">
      <c r="A182" s="21"/>
    </row>
    <row r="183" spans="1:1" x14ac:dyDescent="0.2">
      <c r="A183" s="21"/>
    </row>
    <row r="184" spans="1:1" x14ac:dyDescent="0.2">
      <c r="A184" s="21"/>
    </row>
    <row r="185" spans="1:1" x14ac:dyDescent="0.2">
      <c r="A185" s="21"/>
    </row>
    <row r="186" spans="1:1" x14ac:dyDescent="0.2">
      <c r="A186" s="21"/>
    </row>
    <row r="187" spans="1:1" x14ac:dyDescent="0.2">
      <c r="A187" s="21"/>
    </row>
    <row r="188" spans="1:1" x14ac:dyDescent="0.2">
      <c r="A188" s="21"/>
    </row>
    <row r="189" spans="1:1" x14ac:dyDescent="0.2">
      <c r="A189" s="21"/>
    </row>
    <row r="190" spans="1:1" x14ac:dyDescent="0.2">
      <c r="A190" s="21"/>
    </row>
  </sheetData>
  <mergeCells count="1">
    <mergeCell ref="A6:E6"/>
  </mergeCells>
  <phoneticPr fontId="6" type="noConversion"/>
  <pageMargins left="0.59055118110236227" right="0.39370078740157483" top="0.51181102362204722" bottom="0.39370078740157483" header="0.51181102362204722" footer="0.51181102362204722"/>
  <pageSetup paperSize="9" scale="7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view="pageBreakPreview" topLeftCell="A22" zoomScale="60" zoomScaleNormal="100" workbookViewId="0">
      <selection activeCell="A52" sqref="A52:XFD52"/>
    </sheetView>
  </sheetViews>
  <sheetFormatPr defaultRowHeight="10.5" x14ac:dyDescent="0.2"/>
  <cols>
    <col min="1" max="1" width="58" style="23" customWidth="1"/>
    <col min="2" max="2" width="7.85546875" style="23" customWidth="1"/>
    <col min="3" max="3" width="13.140625" style="23" customWidth="1"/>
    <col min="4" max="4" width="13.5703125" style="23" customWidth="1"/>
    <col min="5" max="5" width="14" style="23" customWidth="1"/>
    <col min="6" max="6" width="14.28515625" style="23" customWidth="1"/>
    <col min="7" max="16384" width="9.140625" style="23"/>
  </cols>
  <sheetData>
    <row r="1" spans="1:6" s="24" customFormat="1" ht="14.25" customHeight="1" x14ac:dyDescent="0.2">
      <c r="D1" s="188" t="s">
        <v>303</v>
      </c>
      <c r="E1" s="312"/>
      <c r="F1" s="312"/>
    </row>
    <row r="2" spans="1:6" s="24" customFormat="1" ht="15.75" customHeight="1" x14ac:dyDescent="0.2">
      <c r="D2" s="311" t="s">
        <v>379</v>
      </c>
      <c r="E2" s="311"/>
      <c r="F2" s="311"/>
    </row>
    <row r="3" spans="1:6" s="24" customFormat="1" ht="16.5" customHeight="1" x14ac:dyDescent="0.2">
      <c r="D3" s="305" t="s">
        <v>378</v>
      </c>
      <c r="E3" s="305"/>
      <c r="F3" s="305"/>
    </row>
    <row r="4" spans="1:6" s="24" customFormat="1" ht="15.75" customHeight="1" x14ac:dyDescent="0.2">
      <c r="D4" s="312" t="s">
        <v>261</v>
      </c>
      <c r="E4" s="312"/>
      <c r="F4" s="312"/>
    </row>
    <row r="5" spans="1:6" s="24" customFormat="1" ht="13.5" customHeight="1" x14ac:dyDescent="0.2">
      <c r="D5" s="312" t="s">
        <v>349</v>
      </c>
      <c r="E5" s="312"/>
      <c r="F5" s="312"/>
    </row>
    <row r="6" spans="1:6" ht="23.25" customHeight="1" x14ac:dyDescent="0.2">
      <c r="A6" s="24"/>
      <c r="B6" s="24"/>
      <c r="C6" s="24"/>
      <c r="D6" s="94"/>
      <c r="E6" s="94"/>
      <c r="F6" s="94"/>
    </row>
    <row r="7" spans="1:6" ht="16.5" customHeight="1" x14ac:dyDescent="0.2">
      <c r="A7" s="306" t="s">
        <v>64</v>
      </c>
      <c r="B7" s="306"/>
      <c r="C7" s="306"/>
      <c r="D7" s="306"/>
      <c r="E7" s="306"/>
      <c r="F7" s="306"/>
    </row>
    <row r="8" spans="1:6" ht="8.25" customHeight="1" x14ac:dyDescent="0.2">
      <c r="A8" s="47"/>
      <c r="B8" s="47"/>
      <c r="C8" s="47"/>
      <c r="D8" s="47"/>
      <c r="E8" s="47"/>
      <c r="F8" s="47"/>
    </row>
    <row r="9" spans="1:6" ht="29.25" customHeight="1" x14ac:dyDescent="0.2">
      <c r="A9" s="110" t="s">
        <v>159</v>
      </c>
      <c r="B9" s="111" t="s">
        <v>24</v>
      </c>
      <c r="C9" s="111" t="s">
        <v>87</v>
      </c>
      <c r="D9" s="111" t="s">
        <v>88</v>
      </c>
      <c r="E9" s="111" t="s">
        <v>160</v>
      </c>
      <c r="F9" s="111" t="s">
        <v>161</v>
      </c>
    </row>
    <row r="10" spans="1:6" ht="13.5" customHeight="1" x14ac:dyDescent="0.2">
      <c r="A10" s="112">
        <v>1</v>
      </c>
      <c r="B10" s="113">
        <v>2</v>
      </c>
      <c r="C10" s="113">
        <v>3</v>
      </c>
      <c r="D10" s="113">
        <v>4</v>
      </c>
      <c r="E10" s="113">
        <v>5</v>
      </c>
      <c r="F10" s="113">
        <v>6</v>
      </c>
    </row>
    <row r="11" spans="1:6" s="135" customFormat="1" ht="30" customHeight="1" x14ac:dyDescent="0.2">
      <c r="A11" s="132" t="s">
        <v>321</v>
      </c>
      <c r="B11" s="133" t="s">
        <v>19</v>
      </c>
      <c r="C11" s="174">
        <f>C12+C14+C16+C13</f>
        <v>59010.214999999997</v>
      </c>
      <c r="D11" s="174">
        <f>D12+D14+D16+D13</f>
        <v>57767.976999999999</v>
      </c>
      <c r="E11" s="175">
        <f>D11-C11</f>
        <v>-1242.2379999999976</v>
      </c>
      <c r="F11" s="134">
        <f>D11/C11*100</f>
        <v>97.894876336241111</v>
      </c>
    </row>
    <row r="12" spans="1:6" s="128" customFormat="1" ht="32.25" customHeight="1" x14ac:dyDescent="0.2">
      <c r="A12" s="136" t="s">
        <v>309</v>
      </c>
      <c r="B12" s="137" t="s">
        <v>298</v>
      </c>
      <c r="C12" s="176">
        <v>45650</v>
      </c>
      <c r="D12" s="177">
        <v>44521.493999999999</v>
      </c>
      <c r="E12" s="178">
        <f>D12-C12</f>
        <v>-1128.5060000000012</v>
      </c>
      <c r="F12" s="139">
        <f>D12/C12*100</f>
        <v>97.527916757940844</v>
      </c>
    </row>
    <row r="13" spans="1:6" s="128" customFormat="1" ht="32.25" customHeight="1" x14ac:dyDescent="0.2">
      <c r="A13" s="136" t="s">
        <v>339</v>
      </c>
      <c r="B13" s="137" t="s">
        <v>299</v>
      </c>
      <c r="C13" s="176">
        <v>1075</v>
      </c>
      <c r="D13" s="177">
        <v>1074.595</v>
      </c>
      <c r="E13" s="178">
        <f t="shared" ref="E13" si="0">D13-C13</f>
        <v>-0.40499999999997272</v>
      </c>
      <c r="F13" s="139">
        <f t="shared" ref="F13" si="1">D13/C13*100</f>
        <v>99.962325581395348</v>
      </c>
    </row>
    <row r="14" spans="1:6" s="128" customFormat="1" ht="32.25" customHeight="1" x14ac:dyDescent="0.2">
      <c r="A14" s="136" t="s">
        <v>308</v>
      </c>
      <c r="B14" s="137" t="s">
        <v>340</v>
      </c>
      <c r="C14" s="176">
        <v>1950</v>
      </c>
      <c r="D14" s="177">
        <v>1917.3019999999999</v>
      </c>
      <c r="E14" s="178">
        <f t="shared" ref="E14:E24" si="2">D14-C14</f>
        <v>-32.698000000000093</v>
      </c>
      <c r="F14" s="139">
        <f t="shared" ref="F14:F22" si="3">D14/C14*100</f>
        <v>98.323179487179473</v>
      </c>
    </row>
    <row r="15" spans="1:6" s="128" customFormat="1" ht="45" customHeight="1" x14ac:dyDescent="0.2">
      <c r="A15" s="163" t="s">
        <v>348</v>
      </c>
      <c r="B15" s="184" t="s">
        <v>341</v>
      </c>
      <c r="C15" s="179">
        <v>188</v>
      </c>
      <c r="D15" s="180">
        <v>187.23</v>
      </c>
      <c r="E15" s="176">
        <f t="shared" si="2"/>
        <v>-0.77000000000001023</v>
      </c>
      <c r="F15" s="138">
        <f t="shared" si="3"/>
        <v>99.590425531914889</v>
      </c>
    </row>
    <row r="16" spans="1:6" s="128" customFormat="1" ht="19.5" customHeight="1" x14ac:dyDescent="0.2">
      <c r="A16" s="136" t="s">
        <v>250</v>
      </c>
      <c r="B16" s="137" t="s">
        <v>21</v>
      </c>
      <c r="C16" s="176">
        <v>10335.215</v>
      </c>
      <c r="D16" s="177">
        <v>10254.585999999999</v>
      </c>
      <c r="E16" s="178">
        <f t="shared" si="2"/>
        <v>-80.629000000000815</v>
      </c>
      <c r="F16" s="139">
        <f t="shared" si="3"/>
        <v>99.219861415558356</v>
      </c>
    </row>
    <row r="17" spans="1:6" s="128" customFormat="1" ht="15" customHeight="1" x14ac:dyDescent="0.2">
      <c r="A17" s="136" t="s">
        <v>65</v>
      </c>
      <c r="B17" s="137" t="s">
        <v>22</v>
      </c>
      <c r="C17" s="176">
        <v>0</v>
      </c>
      <c r="D17" s="177">
        <v>0</v>
      </c>
      <c r="E17" s="178">
        <f t="shared" si="2"/>
        <v>0</v>
      </c>
      <c r="F17" s="139" t="e">
        <f t="shared" si="3"/>
        <v>#DIV/0!</v>
      </c>
    </row>
    <row r="18" spans="1:6" s="128" customFormat="1" ht="16.5" customHeight="1" x14ac:dyDescent="0.2">
      <c r="A18" s="136" t="s">
        <v>66</v>
      </c>
      <c r="B18" s="137" t="s">
        <v>31</v>
      </c>
      <c r="C18" s="176">
        <v>0</v>
      </c>
      <c r="D18" s="177">
        <v>0</v>
      </c>
      <c r="E18" s="178">
        <f t="shared" si="2"/>
        <v>0</v>
      </c>
      <c r="F18" s="139" t="e">
        <f t="shared" si="3"/>
        <v>#DIV/0!</v>
      </c>
    </row>
    <row r="19" spans="1:6" s="128" customFormat="1" ht="15" x14ac:dyDescent="0.2">
      <c r="A19" s="136" t="s">
        <v>297</v>
      </c>
      <c r="B19" s="137" t="s">
        <v>32</v>
      </c>
      <c r="C19" s="176">
        <v>0</v>
      </c>
      <c r="D19" s="177">
        <v>0</v>
      </c>
      <c r="E19" s="178">
        <f t="shared" si="2"/>
        <v>0</v>
      </c>
      <c r="F19" s="139" t="e">
        <f t="shared" si="3"/>
        <v>#DIV/0!</v>
      </c>
    </row>
    <row r="20" spans="1:6" s="128" customFormat="1" ht="20.25" customHeight="1" x14ac:dyDescent="0.2">
      <c r="A20" s="136" t="s">
        <v>83</v>
      </c>
      <c r="B20" s="137" t="s">
        <v>33</v>
      </c>
      <c r="C20" s="176">
        <v>0</v>
      </c>
      <c r="D20" s="177">
        <v>0</v>
      </c>
      <c r="E20" s="178">
        <f t="shared" si="2"/>
        <v>0</v>
      </c>
      <c r="F20" s="139" t="e">
        <f t="shared" si="3"/>
        <v>#DIV/0!</v>
      </c>
    </row>
    <row r="21" spans="1:6" s="128" customFormat="1" ht="15.75" customHeight="1" x14ac:dyDescent="0.2">
      <c r="A21" s="136" t="s">
        <v>67</v>
      </c>
      <c r="B21" s="137" t="s">
        <v>34</v>
      </c>
      <c r="C21" s="176">
        <v>0</v>
      </c>
      <c r="D21" s="177">
        <v>0</v>
      </c>
      <c r="E21" s="178">
        <f t="shared" si="2"/>
        <v>0</v>
      </c>
      <c r="F21" s="139" t="e">
        <f t="shared" si="3"/>
        <v>#DIV/0!</v>
      </c>
    </row>
    <row r="22" spans="1:6" s="128" customFormat="1" ht="18" customHeight="1" x14ac:dyDescent="0.2">
      <c r="A22" s="136" t="s">
        <v>68</v>
      </c>
      <c r="B22" s="137" t="s">
        <v>35</v>
      </c>
      <c r="C22" s="176">
        <v>0</v>
      </c>
      <c r="D22" s="177">
        <v>0</v>
      </c>
      <c r="E22" s="178">
        <f t="shared" si="2"/>
        <v>0</v>
      </c>
      <c r="F22" s="139" t="e">
        <f t="shared" si="3"/>
        <v>#DIV/0!</v>
      </c>
    </row>
    <row r="23" spans="1:6" s="128" customFormat="1" ht="18" customHeight="1" x14ac:dyDescent="0.2">
      <c r="A23" s="136" t="s">
        <v>84</v>
      </c>
      <c r="B23" s="137" t="s">
        <v>7</v>
      </c>
      <c r="C23" s="176">
        <v>0</v>
      </c>
      <c r="D23" s="177">
        <v>0</v>
      </c>
      <c r="E23" s="178">
        <f t="shared" si="2"/>
        <v>0</v>
      </c>
      <c r="F23" s="139" t="e">
        <f t="shared" ref="F23:F24" si="4">D23/C23*100</f>
        <v>#DIV/0!</v>
      </c>
    </row>
    <row r="24" spans="1:6" s="128" customFormat="1" ht="18" customHeight="1" x14ac:dyDescent="0.2">
      <c r="A24" s="136" t="s">
        <v>305</v>
      </c>
      <c r="B24" s="137" t="s">
        <v>25</v>
      </c>
      <c r="C24" s="176">
        <v>0</v>
      </c>
      <c r="D24" s="177">
        <v>0</v>
      </c>
      <c r="E24" s="178">
        <f t="shared" si="2"/>
        <v>0</v>
      </c>
      <c r="F24" s="139" t="e">
        <f t="shared" si="4"/>
        <v>#DIV/0!</v>
      </c>
    </row>
    <row r="25" spans="1:6" s="135" customFormat="1" ht="30.75" customHeight="1" x14ac:dyDescent="0.2">
      <c r="A25" s="132" t="s">
        <v>347</v>
      </c>
      <c r="B25" s="133" t="s">
        <v>26</v>
      </c>
      <c r="C25" s="174">
        <f>C27</f>
        <v>11833.594999999994</v>
      </c>
      <c r="D25" s="174">
        <f>D27</f>
        <v>11833.594999999994</v>
      </c>
      <c r="E25" s="175">
        <f>D25-C25</f>
        <v>0</v>
      </c>
      <c r="F25" s="134">
        <f>D25/C25*100</f>
        <v>100</v>
      </c>
    </row>
    <row r="26" spans="1:6" s="128" customFormat="1" ht="20.25" customHeight="1" x14ac:dyDescent="0.2">
      <c r="A26" s="136" t="s">
        <v>69</v>
      </c>
      <c r="B26" s="137" t="s">
        <v>27</v>
      </c>
      <c r="C26" s="176">
        <v>0</v>
      </c>
      <c r="D26" s="177">
        <v>0</v>
      </c>
      <c r="E26" s="178">
        <f>D26-C26</f>
        <v>0</v>
      </c>
      <c r="F26" s="139" t="e">
        <f>D26/C26*100</f>
        <v>#DIV/0!</v>
      </c>
    </row>
    <row r="27" spans="1:6" s="128" customFormat="1" ht="30.75" customHeight="1" x14ac:dyDescent="0.2">
      <c r="A27" s="136" t="s">
        <v>342</v>
      </c>
      <c r="B27" s="137" t="s">
        <v>28</v>
      </c>
      <c r="C27" s="176">
        <f>фінплан!C76</f>
        <v>11833.594999999994</v>
      </c>
      <c r="D27" s="177">
        <f>C27</f>
        <v>11833.594999999994</v>
      </c>
      <c r="E27" s="178">
        <f>D27-C27</f>
        <v>0</v>
      </c>
      <c r="F27" s="139">
        <f>D27/C27*100</f>
        <v>100</v>
      </c>
    </row>
    <row r="28" spans="1:6" s="128" customFormat="1" ht="22.5" customHeight="1" x14ac:dyDescent="0.2">
      <c r="A28" s="132" t="s">
        <v>322</v>
      </c>
      <c r="B28" s="133"/>
      <c r="C28" s="174">
        <f>C11+C25</f>
        <v>70843.81</v>
      </c>
      <c r="D28" s="174">
        <f>D11+D25</f>
        <v>69601.571999999986</v>
      </c>
      <c r="E28" s="175">
        <f>D28-C28</f>
        <v>-1242.2380000000121</v>
      </c>
      <c r="F28" s="134">
        <f>F11+F25</f>
        <v>197.89487633624111</v>
      </c>
    </row>
    <row r="29" spans="1:6" s="135" customFormat="1" ht="31.5" customHeight="1" x14ac:dyDescent="0.2">
      <c r="A29" s="132" t="s">
        <v>323</v>
      </c>
      <c r="B29" s="133" t="s">
        <v>29</v>
      </c>
      <c r="C29" s="174">
        <f>C30+C31+C32+C33+C34</f>
        <v>58237.214999999997</v>
      </c>
      <c r="D29" s="174">
        <f>D30+D31+D32+D33+D34</f>
        <v>56917.635999999991</v>
      </c>
      <c r="E29" s="175">
        <f>D29-C29</f>
        <v>-1319.5790000000052</v>
      </c>
      <c r="F29" s="134">
        <f t="shared" ref="F29:F48" si="5">D29/C29*100</f>
        <v>97.734131001971832</v>
      </c>
    </row>
    <row r="30" spans="1:6" s="128" customFormat="1" ht="22.5" customHeight="1" x14ac:dyDescent="0.2">
      <c r="A30" s="136" t="s">
        <v>268</v>
      </c>
      <c r="B30" s="137" t="s">
        <v>30</v>
      </c>
      <c r="C30" s="176">
        <f>'таблиця 1'!C11</f>
        <v>6876.7089999999998</v>
      </c>
      <c r="D30" s="176">
        <f>'таблиця 1'!D11</f>
        <v>6597.8779999999997</v>
      </c>
      <c r="E30" s="178">
        <f t="shared" ref="E30:E48" si="6">D30-C30</f>
        <v>-278.83100000000013</v>
      </c>
      <c r="F30" s="139">
        <f t="shared" si="5"/>
        <v>95.945284292239208</v>
      </c>
    </row>
    <row r="31" spans="1:6" s="128" customFormat="1" ht="21" customHeight="1" x14ac:dyDescent="0.2">
      <c r="A31" s="136" t="s">
        <v>70</v>
      </c>
      <c r="B31" s="137" t="s">
        <v>40</v>
      </c>
      <c r="C31" s="177">
        <f>'таблиця 1'!C13</f>
        <v>36850</v>
      </c>
      <c r="D31" s="177">
        <f>'таблиця 1'!D13</f>
        <v>36143.190999999999</v>
      </c>
      <c r="E31" s="178">
        <f t="shared" si="6"/>
        <v>-706.80900000000111</v>
      </c>
      <c r="F31" s="139">
        <f t="shared" si="5"/>
        <v>98.081929443690626</v>
      </c>
    </row>
    <row r="32" spans="1:6" s="128" customFormat="1" ht="17.25" customHeight="1" x14ac:dyDescent="0.2">
      <c r="A32" s="136" t="s">
        <v>71</v>
      </c>
      <c r="B32" s="137" t="s">
        <v>41</v>
      </c>
      <c r="C32" s="176">
        <v>0</v>
      </c>
      <c r="D32" s="176">
        <v>0</v>
      </c>
      <c r="E32" s="178">
        <f t="shared" si="6"/>
        <v>0</v>
      </c>
      <c r="F32" s="139" t="e">
        <f t="shared" si="5"/>
        <v>#DIV/0!</v>
      </c>
    </row>
    <row r="33" spans="1:8" s="128" customFormat="1" ht="20.25" customHeight="1" x14ac:dyDescent="0.2">
      <c r="A33" s="136" t="s">
        <v>306</v>
      </c>
      <c r="B33" s="137" t="s">
        <v>42</v>
      </c>
      <c r="C33" s="177">
        <f>'таблиця 1'!C14</f>
        <v>8095.4650000000001</v>
      </c>
      <c r="D33" s="177">
        <f>'таблиця 1'!D14</f>
        <v>7865.2529999999997</v>
      </c>
      <c r="E33" s="178">
        <f t="shared" si="6"/>
        <v>-230.21200000000044</v>
      </c>
      <c r="F33" s="139">
        <f t="shared" si="5"/>
        <v>97.156284413557458</v>
      </c>
    </row>
    <row r="34" spans="1:8" s="128" customFormat="1" ht="30.75" customHeight="1" x14ac:dyDescent="0.2">
      <c r="A34" s="136" t="s">
        <v>310</v>
      </c>
      <c r="B34" s="137" t="s">
        <v>8</v>
      </c>
      <c r="C34" s="176">
        <f>'таблиця 1'!C16</f>
        <v>6415.0410000000002</v>
      </c>
      <c r="D34" s="176">
        <f>'таблиця 1'!D16</f>
        <v>6311.3140000000003</v>
      </c>
      <c r="E34" s="178">
        <f t="shared" si="6"/>
        <v>-103.72699999999986</v>
      </c>
      <c r="F34" s="139">
        <f t="shared" si="5"/>
        <v>98.383065673313709</v>
      </c>
    </row>
    <row r="35" spans="1:8" s="135" customFormat="1" ht="36.75" customHeight="1" x14ac:dyDescent="0.2">
      <c r="A35" s="132" t="s">
        <v>324</v>
      </c>
      <c r="B35" s="133" t="s">
        <v>10</v>
      </c>
      <c r="C35" s="174">
        <f>C36+C37+C38+C39+C40</f>
        <v>773</v>
      </c>
      <c r="D35" s="174">
        <f>D36+D37+D38+D39+D40</f>
        <v>699.24099999999999</v>
      </c>
      <c r="E35" s="175">
        <f t="shared" si="6"/>
        <v>-73.759000000000015</v>
      </c>
      <c r="F35" s="134">
        <f t="shared" si="5"/>
        <v>90.458085381630013</v>
      </c>
      <c r="H35" s="135" t="s">
        <v>200</v>
      </c>
    </row>
    <row r="36" spans="1:8" s="128" customFormat="1" ht="58.5" customHeight="1" x14ac:dyDescent="0.2">
      <c r="A36" s="136" t="s">
        <v>343</v>
      </c>
      <c r="B36" s="137" t="s">
        <v>11</v>
      </c>
      <c r="C36" s="176">
        <f>'таблиця 2'!C13</f>
        <v>613</v>
      </c>
      <c r="D36" s="177">
        <f>'таблиця 2'!D13</f>
        <v>539.24099999999999</v>
      </c>
      <c r="E36" s="178">
        <f t="shared" si="6"/>
        <v>-73.759000000000015</v>
      </c>
      <c r="F36" s="139">
        <f t="shared" si="5"/>
        <v>87.967536704730833</v>
      </c>
    </row>
    <row r="37" spans="1:8" s="128" customFormat="1" ht="31.5" customHeight="1" x14ac:dyDescent="0.2">
      <c r="A37" s="136" t="s">
        <v>344</v>
      </c>
      <c r="B37" s="137" t="s">
        <v>12</v>
      </c>
      <c r="C37" s="176">
        <f>'таблиця 2'!C16</f>
        <v>160</v>
      </c>
      <c r="D37" s="177">
        <f>'таблиця 2'!D16</f>
        <v>160</v>
      </c>
      <c r="E37" s="178">
        <f t="shared" si="6"/>
        <v>0</v>
      </c>
      <c r="F37" s="139">
        <f t="shared" si="5"/>
        <v>100</v>
      </c>
    </row>
    <row r="38" spans="1:8" s="128" customFormat="1" ht="20.25" customHeight="1" x14ac:dyDescent="0.2">
      <c r="A38" s="136" t="s">
        <v>72</v>
      </c>
      <c r="B38" s="137" t="s">
        <v>13</v>
      </c>
      <c r="C38" s="176">
        <v>0</v>
      </c>
      <c r="D38" s="177">
        <v>0</v>
      </c>
      <c r="E38" s="178">
        <f t="shared" si="6"/>
        <v>0</v>
      </c>
      <c r="F38" s="139" t="e">
        <f t="shared" si="5"/>
        <v>#DIV/0!</v>
      </c>
    </row>
    <row r="39" spans="1:8" s="128" customFormat="1" ht="20.25" customHeight="1" x14ac:dyDescent="0.2">
      <c r="A39" s="136" t="s">
        <v>85</v>
      </c>
      <c r="B39" s="137" t="s">
        <v>14</v>
      </c>
      <c r="C39" s="176">
        <v>0</v>
      </c>
      <c r="D39" s="177">
        <v>0</v>
      </c>
      <c r="E39" s="178">
        <f t="shared" si="6"/>
        <v>0</v>
      </c>
      <c r="F39" s="139" t="e">
        <f t="shared" si="5"/>
        <v>#DIV/0!</v>
      </c>
    </row>
    <row r="40" spans="1:8" s="128" customFormat="1" ht="18" customHeight="1" x14ac:dyDescent="0.2">
      <c r="A40" s="136" t="s">
        <v>307</v>
      </c>
      <c r="B40" s="137" t="s">
        <v>15</v>
      </c>
      <c r="C40" s="176">
        <v>0</v>
      </c>
      <c r="D40" s="177">
        <v>0</v>
      </c>
      <c r="E40" s="178">
        <f t="shared" si="6"/>
        <v>0</v>
      </c>
      <c r="F40" s="139" t="e">
        <f t="shared" si="5"/>
        <v>#DIV/0!</v>
      </c>
    </row>
    <row r="41" spans="1:8" s="128" customFormat="1" ht="21.75" customHeight="1" x14ac:dyDescent="0.2">
      <c r="A41" s="136" t="s">
        <v>304</v>
      </c>
      <c r="B41" s="137" t="s">
        <v>16</v>
      </c>
      <c r="C41" s="176">
        <v>0</v>
      </c>
      <c r="D41" s="176">
        <v>0</v>
      </c>
      <c r="E41" s="178">
        <f t="shared" si="6"/>
        <v>0</v>
      </c>
      <c r="F41" s="139" t="e">
        <f t="shared" si="5"/>
        <v>#DIV/0!</v>
      </c>
    </row>
    <row r="42" spans="1:8" s="128" customFormat="1" ht="17.25" customHeight="1" x14ac:dyDescent="0.2">
      <c r="A42" s="136" t="s">
        <v>211</v>
      </c>
      <c r="B42" s="137" t="s">
        <v>17</v>
      </c>
      <c r="C42" s="176">
        <v>0</v>
      </c>
      <c r="D42" s="177">
        <v>0</v>
      </c>
      <c r="E42" s="178">
        <f t="shared" si="6"/>
        <v>0</v>
      </c>
      <c r="F42" s="139" t="e">
        <f t="shared" si="5"/>
        <v>#DIV/0!</v>
      </c>
    </row>
    <row r="43" spans="1:8" s="128" customFormat="1" ht="18.75" customHeight="1" x14ac:dyDescent="0.2">
      <c r="A43" s="136" t="s">
        <v>86</v>
      </c>
      <c r="B43" s="137" t="s">
        <v>18</v>
      </c>
      <c r="C43" s="176">
        <v>0</v>
      </c>
      <c r="D43" s="177">
        <v>0</v>
      </c>
      <c r="E43" s="178">
        <f t="shared" si="6"/>
        <v>0</v>
      </c>
      <c r="F43" s="139" t="e">
        <f t="shared" si="5"/>
        <v>#DIV/0!</v>
      </c>
    </row>
    <row r="44" spans="1:8" s="128" customFormat="1" ht="22.5" customHeight="1" x14ac:dyDescent="0.2">
      <c r="A44" s="132" t="s">
        <v>318</v>
      </c>
      <c r="B44" s="133"/>
      <c r="C44" s="174">
        <f>C29+C35+C41</f>
        <v>59010.214999999997</v>
      </c>
      <c r="D44" s="174">
        <f>D29+D35+D41</f>
        <v>57616.876999999993</v>
      </c>
      <c r="E44" s="175">
        <f t="shared" si="6"/>
        <v>-1393.3380000000034</v>
      </c>
      <c r="F44" s="134">
        <f t="shared" si="5"/>
        <v>97.638818973969165</v>
      </c>
    </row>
    <row r="45" spans="1:8" s="135" customFormat="1" ht="15" customHeight="1" x14ac:dyDescent="0.2">
      <c r="A45" s="132" t="s">
        <v>73</v>
      </c>
      <c r="B45" s="140"/>
      <c r="C45" s="176"/>
      <c r="D45" s="176"/>
      <c r="E45" s="178"/>
      <c r="F45" s="139"/>
    </row>
    <row r="46" spans="1:8" s="144" customFormat="1" ht="18" customHeight="1" x14ac:dyDescent="0.2">
      <c r="A46" s="141" t="s">
        <v>345</v>
      </c>
      <c r="B46" s="142" t="s">
        <v>9</v>
      </c>
      <c r="C46" s="181">
        <f>фінплан!C38</f>
        <v>11833.595000000001</v>
      </c>
      <c r="D46" s="182">
        <f>C46</f>
        <v>11833.595000000001</v>
      </c>
      <c r="E46" s="183">
        <f t="shared" si="6"/>
        <v>0</v>
      </c>
      <c r="F46" s="143">
        <f t="shared" si="5"/>
        <v>100</v>
      </c>
    </row>
    <row r="47" spans="1:8" s="144" customFormat="1" ht="18" customHeight="1" x14ac:dyDescent="0.2">
      <c r="A47" s="141" t="s">
        <v>346</v>
      </c>
      <c r="B47" s="142" t="s">
        <v>50</v>
      </c>
      <c r="C47" s="181">
        <v>0</v>
      </c>
      <c r="D47" s="181">
        <f>D46+D11-D44</f>
        <v>11984.695000000007</v>
      </c>
      <c r="E47" s="181">
        <f t="shared" si="6"/>
        <v>11984.695000000007</v>
      </c>
      <c r="F47" s="143" t="e">
        <f t="shared" si="5"/>
        <v>#DIV/0!</v>
      </c>
    </row>
    <row r="48" spans="1:8" s="144" customFormat="1" ht="18" customHeight="1" x14ac:dyDescent="0.2">
      <c r="A48" s="141" t="s">
        <v>74</v>
      </c>
      <c r="B48" s="142" t="s">
        <v>51</v>
      </c>
      <c r="C48" s="181">
        <v>0</v>
      </c>
      <c r="D48" s="181">
        <f>D47-D46</f>
        <v>151.10000000000582</v>
      </c>
      <c r="E48" s="181">
        <f t="shared" si="6"/>
        <v>151.10000000000582</v>
      </c>
      <c r="F48" s="143" t="e">
        <f t="shared" si="5"/>
        <v>#DIV/0!</v>
      </c>
    </row>
    <row r="49" spans="1:11" s="34" customFormat="1" ht="13.5" customHeight="1" x14ac:dyDescent="0.25">
      <c r="A49" s="59"/>
      <c r="B49" s="59"/>
      <c r="C49" s="33"/>
      <c r="D49" s="33"/>
      <c r="E49" s="60"/>
      <c r="H49" s="33"/>
      <c r="I49" s="35"/>
      <c r="J49" s="35"/>
      <c r="K49" s="36"/>
    </row>
    <row r="50" spans="1:11" s="26" customFormat="1" ht="13.5" customHeight="1" x14ac:dyDescent="0.2">
      <c r="A50" s="61"/>
      <c r="C50" s="62"/>
      <c r="D50" s="24"/>
      <c r="E50" s="63"/>
      <c r="H50" s="24"/>
      <c r="I50" s="24"/>
      <c r="J50" s="24"/>
    </row>
    <row r="51" spans="1:11" ht="12" customHeight="1" x14ac:dyDescent="0.2">
      <c r="A51" s="6"/>
      <c r="B51" s="88"/>
      <c r="C51" s="91"/>
      <c r="D51" s="92"/>
      <c r="E51" s="92"/>
      <c r="F51" s="92"/>
    </row>
    <row r="52" spans="1:11" s="274" customFormat="1" ht="17.25" customHeight="1" x14ac:dyDescent="0.2">
      <c r="A52" s="271" t="s">
        <v>313</v>
      </c>
      <c r="B52" s="271"/>
      <c r="C52" s="272"/>
      <c r="D52" s="272"/>
      <c r="E52" s="313" t="s">
        <v>265</v>
      </c>
      <c r="F52" s="313"/>
      <c r="G52" s="270"/>
      <c r="H52" s="270"/>
      <c r="I52" s="270"/>
      <c r="J52" s="270"/>
      <c r="K52" s="273"/>
    </row>
    <row r="53" spans="1:11" s="34" customFormat="1" ht="13.5" customHeight="1" x14ac:dyDescent="0.25">
      <c r="A53" s="59"/>
      <c r="B53" s="59"/>
      <c r="C53" s="33"/>
      <c r="D53" s="33"/>
      <c r="E53" s="60"/>
      <c r="H53" s="33"/>
      <c r="I53" s="35"/>
      <c r="J53" s="35"/>
      <c r="K53" s="36"/>
    </row>
    <row r="54" spans="1:11" s="26" customFormat="1" ht="13.5" customHeight="1" x14ac:dyDescent="0.2">
      <c r="A54" s="61"/>
      <c r="C54" s="62"/>
      <c r="D54" s="24"/>
      <c r="E54" s="63"/>
      <c r="H54" s="24"/>
      <c r="I54" s="24"/>
      <c r="J54" s="24"/>
    </row>
    <row r="55" spans="1:11" ht="15.75" x14ac:dyDescent="0.2">
      <c r="A55" s="24"/>
      <c r="B55" s="24"/>
      <c r="C55" s="24"/>
      <c r="D55" s="24"/>
      <c r="E55" s="24"/>
      <c r="F55" s="24"/>
    </row>
    <row r="56" spans="1:11" ht="12.75" customHeight="1" x14ac:dyDescent="0.2">
      <c r="A56" s="97"/>
      <c r="B56" s="24"/>
      <c r="C56" s="24"/>
      <c r="D56" s="24"/>
      <c r="E56" s="24"/>
      <c r="F56" s="24"/>
    </row>
    <row r="57" spans="1:11" ht="12" customHeight="1" x14ac:dyDescent="0.2">
      <c r="A57" s="98"/>
      <c r="B57" s="24"/>
      <c r="C57" s="24"/>
      <c r="D57" s="24"/>
      <c r="E57" s="24"/>
      <c r="F57" s="24"/>
    </row>
    <row r="58" spans="1:11" ht="15.75" x14ac:dyDescent="0.2">
      <c r="A58" s="24"/>
      <c r="B58" s="24"/>
      <c r="C58" s="24"/>
      <c r="D58" s="24"/>
      <c r="E58" s="24"/>
      <c r="F58" s="24"/>
    </row>
    <row r="59" spans="1:11" ht="15.75" x14ac:dyDescent="0.2">
      <c r="A59" s="24"/>
      <c r="B59" s="24"/>
      <c r="C59" s="24"/>
      <c r="D59" s="24"/>
      <c r="E59" s="24"/>
      <c r="F59" s="24"/>
    </row>
    <row r="60" spans="1:11" ht="15.75" x14ac:dyDescent="0.2">
      <c r="A60" s="24"/>
      <c r="B60" s="24"/>
      <c r="C60" s="24"/>
      <c r="D60" s="24"/>
      <c r="E60" s="24"/>
      <c r="F60" s="24"/>
    </row>
    <row r="61" spans="1:11" ht="15.75" x14ac:dyDescent="0.2">
      <c r="A61" s="24"/>
      <c r="B61" s="24"/>
      <c r="C61" s="24"/>
      <c r="D61" s="24"/>
      <c r="E61" s="24"/>
      <c r="F61" s="24"/>
    </row>
    <row r="62" spans="1:11" ht="15.75" x14ac:dyDescent="0.2">
      <c r="A62" s="24"/>
      <c r="B62" s="24"/>
      <c r="C62" s="24"/>
      <c r="D62" s="24"/>
      <c r="E62" s="24"/>
      <c r="F62" s="24"/>
    </row>
  </sheetData>
  <mergeCells count="7">
    <mergeCell ref="E52:F52"/>
    <mergeCell ref="E1:F1"/>
    <mergeCell ref="A7:F7"/>
    <mergeCell ref="D5:F5"/>
    <mergeCell ref="D2:F2"/>
    <mergeCell ref="D3:F3"/>
    <mergeCell ref="D4:F4"/>
  </mergeCells>
  <phoneticPr fontId="6" type="noConversion"/>
  <pageMargins left="0.59055118110236227" right="0.19685039370078741" top="0.31496062992125984" bottom="0.23622047244094491" header="0.31496062992125984" footer="0.35433070866141736"/>
  <pageSetup paperSize="9" scale="66" orientation="portrait" r:id="rId1"/>
  <headerFooter alignWithMargins="0">
    <oddHeader xml:space="preserve">&amp;R
</oddHeader>
  </headerFooter>
  <ignoredErrors>
    <ignoredError sqref="B45:B48 D48 C45:D45 B16:B27 B29:B43 B11" numberStoredAsText="1"/>
    <ignoredError sqref="F29:F36" evalError="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view="pageBreakPreview" topLeftCell="A96" zoomScale="90" zoomScaleNormal="100" zoomScaleSheetLayoutView="90" workbookViewId="0">
      <selection activeCell="A118" sqref="A118"/>
    </sheetView>
  </sheetViews>
  <sheetFormatPr defaultRowHeight="12.75" x14ac:dyDescent="0.2"/>
  <cols>
    <col min="1" max="1" width="25.7109375" style="208" customWidth="1"/>
    <col min="2" max="2" width="9.140625" style="208"/>
    <col min="3" max="3" width="10.42578125" style="208" bestFit="1" customWidth="1"/>
    <col min="4" max="4" width="11.140625" style="208" bestFit="1" customWidth="1"/>
    <col min="5" max="5" width="11.140625" style="208" customWidth="1"/>
    <col min="6" max="6" width="10.85546875" style="208" customWidth="1"/>
    <col min="7" max="7" width="9.140625" style="208"/>
    <col min="8" max="8" width="12" style="208" customWidth="1"/>
    <col min="9" max="9" width="9.140625" style="208"/>
    <col min="10" max="10" width="10.140625" style="208" bestFit="1" customWidth="1"/>
    <col min="11" max="11" width="11.7109375" style="208" customWidth="1"/>
    <col min="12" max="16384" width="9.140625" style="208"/>
  </cols>
  <sheetData>
    <row r="1" spans="1:8" s="260" customFormat="1" ht="15.75" x14ac:dyDescent="0.25">
      <c r="F1" s="341" t="s">
        <v>207</v>
      </c>
      <c r="G1" s="341"/>
      <c r="H1" s="341"/>
    </row>
    <row r="2" spans="1:8" s="260" customFormat="1" ht="15.75" x14ac:dyDescent="0.25">
      <c r="A2" s="264"/>
      <c r="F2" s="341" t="s">
        <v>213</v>
      </c>
      <c r="G2" s="341"/>
      <c r="H2" s="341"/>
    </row>
    <row r="3" spans="1:8" s="260" customFormat="1" ht="15.75" x14ac:dyDescent="0.25">
      <c r="F3" s="341" t="s">
        <v>214</v>
      </c>
      <c r="G3" s="341"/>
      <c r="H3" s="341"/>
    </row>
    <row r="4" spans="1:8" s="260" customFormat="1" ht="15.75" x14ac:dyDescent="0.25">
      <c r="F4" s="341" t="s">
        <v>261</v>
      </c>
      <c r="G4" s="341"/>
      <c r="H4" s="341"/>
    </row>
    <row r="5" spans="1:8" s="260" customFormat="1" ht="15.75" x14ac:dyDescent="0.25">
      <c r="F5" s="341" t="s">
        <v>349</v>
      </c>
      <c r="G5" s="341"/>
      <c r="H5" s="341"/>
    </row>
    <row r="6" spans="1:8" x14ac:dyDescent="0.2">
      <c r="F6" s="209"/>
      <c r="G6" s="209"/>
      <c r="H6" s="209"/>
    </row>
    <row r="7" spans="1:8" x14ac:dyDescent="0.2">
      <c r="A7" s="339" t="s">
        <v>114</v>
      </c>
      <c r="B7" s="339"/>
      <c r="C7" s="339"/>
      <c r="D7" s="339"/>
      <c r="E7" s="339"/>
      <c r="F7" s="339"/>
      <c r="G7" s="339"/>
      <c r="H7" s="339"/>
    </row>
    <row r="8" spans="1:8" x14ac:dyDescent="0.2">
      <c r="A8" s="339" t="s">
        <v>376</v>
      </c>
      <c r="B8" s="339"/>
      <c r="C8" s="339"/>
      <c r="D8" s="339"/>
      <c r="E8" s="339"/>
      <c r="F8" s="339"/>
      <c r="G8" s="339"/>
      <c r="H8" s="339"/>
    </row>
    <row r="9" spans="1:8" x14ac:dyDescent="0.2">
      <c r="A9" s="329" t="s">
        <v>261</v>
      </c>
      <c r="B9" s="329"/>
      <c r="C9" s="329"/>
      <c r="D9" s="329"/>
      <c r="E9" s="329"/>
      <c r="F9" s="329"/>
      <c r="G9" s="329"/>
      <c r="H9" s="329"/>
    </row>
    <row r="10" spans="1:8" x14ac:dyDescent="0.2">
      <c r="A10" s="339" t="s">
        <v>215</v>
      </c>
      <c r="B10" s="339"/>
      <c r="C10" s="339"/>
      <c r="D10" s="339"/>
      <c r="E10" s="339"/>
      <c r="F10" s="339"/>
      <c r="G10" s="339"/>
      <c r="H10" s="339"/>
    </row>
    <row r="11" spans="1:8" x14ac:dyDescent="0.2">
      <c r="A11" s="333" t="s">
        <v>216</v>
      </c>
      <c r="B11" s="333"/>
      <c r="C11" s="333"/>
      <c r="D11" s="333"/>
      <c r="E11" s="333"/>
      <c r="F11" s="333"/>
      <c r="G11" s="333"/>
      <c r="H11" s="333"/>
    </row>
    <row r="12" spans="1:8" x14ac:dyDescent="0.2">
      <c r="A12" s="334" t="s">
        <v>350</v>
      </c>
      <c r="B12" s="334"/>
      <c r="C12" s="334"/>
      <c r="D12" s="334"/>
      <c r="E12" s="334"/>
      <c r="F12" s="334"/>
      <c r="G12" s="334"/>
      <c r="H12" s="334"/>
    </row>
    <row r="13" spans="1:8" x14ac:dyDescent="0.2">
      <c r="A13" s="340" t="s">
        <v>356</v>
      </c>
      <c r="B13" s="340"/>
      <c r="C13" s="340"/>
      <c r="D13" s="340"/>
      <c r="E13" s="340"/>
      <c r="F13" s="340"/>
      <c r="G13" s="340"/>
      <c r="H13" s="340"/>
    </row>
    <row r="14" spans="1:8" s="265" customFormat="1" ht="71.25" customHeight="1" x14ac:dyDescent="0.2">
      <c r="A14" s="335" t="s">
        <v>363</v>
      </c>
      <c r="B14" s="335"/>
      <c r="C14" s="335"/>
      <c r="D14" s="335"/>
      <c r="E14" s="335"/>
      <c r="F14" s="335"/>
      <c r="G14" s="335"/>
      <c r="H14" s="335"/>
    </row>
    <row r="15" spans="1:8" ht="7.5" customHeight="1" x14ac:dyDescent="0.2">
      <c r="F15" s="209"/>
      <c r="G15" s="209"/>
      <c r="H15" s="209"/>
    </row>
    <row r="16" spans="1:8" x14ac:dyDescent="0.2">
      <c r="A16" s="329" t="s">
        <v>217</v>
      </c>
      <c r="B16" s="329"/>
      <c r="C16" s="329"/>
      <c r="D16" s="329"/>
      <c r="E16" s="329"/>
      <c r="F16" s="329"/>
      <c r="G16" s="329"/>
      <c r="H16" s="210"/>
    </row>
    <row r="18" spans="1:8" x14ac:dyDescent="0.2">
      <c r="A18" s="336" t="s">
        <v>91</v>
      </c>
      <c r="B18" s="337"/>
      <c r="C18" s="337"/>
      <c r="D18" s="337" t="s">
        <v>92</v>
      </c>
      <c r="E18" s="337"/>
      <c r="F18" s="337"/>
      <c r="G18" s="338"/>
      <c r="H18" s="211"/>
    </row>
    <row r="19" spans="1:8" x14ac:dyDescent="0.2">
      <c r="A19" s="336">
        <v>1</v>
      </c>
      <c r="B19" s="337"/>
      <c r="C19" s="337"/>
      <c r="D19" s="337">
        <v>2</v>
      </c>
      <c r="E19" s="337"/>
      <c r="F19" s="337"/>
      <c r="G19" s="338"/>
      <c r="H19" s="211"/>
    </row>
    <row r="20" spans="1:8" x14ac:dyDescent="0.2">
      <c r="A20" s="336"/>
      <c r="B20" s="337"/>
      <c r="C20" s="337"/>
      <c r="D20" s="337"/>
      <c r="E20" s="337"/>
      <c r="F20" s="337"/>
      <c r="G20" s="338"/>
      <c r="H20" s="211"/>
    </row>
    <row r="21" spans="1:8" hidden="1" x14ac:dyDescent="0.2">
      <c r="A21" s="336"/>
      <c r="B21" s="337"/>
      <c r="C21" s="337"/>
      <c r="D21" s="337"/>
      <c r="E21" s="337"/>
      <c r="F21" s="337"/>
      <c r="G21" s="338"/>
      <c r="H21" s="211"/>
    </row>
    <row r="22" spans="1:8" hidden="1" x14ac:dyDescent="0.2">
      <c r="A22" s="336"/>
      <c r="B22" s="337"/>
      <c r="C22" s="337"/>
      <c r="D22" s="337"/>
      <c r="E22" s="337"/>
      <c r="F22" s="337"/>
      <c r="G22" s="338"/>
      <c r="H22" s="211"/>
    </row>
    <row r="23" spans="1:8" ht="21.75" customHeight="1" x14ac:dyDescent="0.2">
      <c r="A23" s="339" t="s">
        <v>218</v>
      </c>
      <c r="B23" s="339"/>
      <c r="C23" s="339"/>
      <c r="D23" s="339"/>
      <c r="E23" s="339"/>
      <c r="F23" s="339"/>
      <c r="G23" s="339"/>
      <c r="H23" s="212"/>
    </row>
    <row r="24" spans="1:8" ht="8.25" customHeight="1" x14ac:dyDescent="0.2"/>
    <row r="25" spans="1:8" ht="37.5" customHeight="1" x14ac:dyDescent="0.2">
      <c r="A25" s="330" t="s">
        <v>191</v>
      </c>
      <c r="B25" s="330" t="s">
        <v>179</v>
      </c>
      <c r="C25" s="330"/>
      <c r="D25" s="330" t="s">
        <v>219</v>
      </c>
      <c r="E25" s="330"/>
      <c r="F25" s="330"/>
      <c r="G25" s="330"/>
      <c r="H25" s="327" t="s">
        <v>220</v>
      </c>
    </row>
    <row r="26" spans="1:8" ht="45" customHeight="1" x14ac:dyDescent="0.2">
      <c r="A26" s="330"/>
      <c r="B26" s="213" t="s">
        <v>99</v>
      </c>
      <c r="C26" s="213" t="s">
        <v>90</v>
      </c>
      <c r="D26" s="213" t="s">
        <v>99</v>
      </c>
      <c r="E26" s="213" t="s">
        <v>90</v>
      </c>
      <c r="F26" s="213" t="s">
        <v>221</v>
      </c>
      <c r="G26" s="213" t="s">
        <v>180</v>
      </c>
      <c r="H26" s="327"/>
    </row>
    <row r="27" spans="1:8" x14ac:dyDescent="0.2">
      <c r="A27" s="213">
        <v>1</v>
      </c>
      <c r="B27" s="213">
        <v>2</v>
      </c>
      <c r="C27" s="213">
        <v>3</v>
      </c>
      <c r="D27" s="213">
        <v>4</v>
      </c>
      <c r="E27" s="213">
        <v>5</v>
      </c>
      <c r="F27" s="213">
        <v>6</v>
      </c>
      <c r="G27" s="213">
        <v>7</v>
      </c>
      <c r="H27" s="213">
        <v>8</v>
      </c>
    </row>
    <row r="28" spans="1:8" x14ac:dyDescent="0.2">
      <c r="A28" s="213"/>
      <c r="B28" s="213"/>
      <c r="C28" s="213"/>
      <c r="D28" s="213"/>
      <c r="E28" s="213"/>
      <c r="F28" s="213"/>
      <c r="G28" s="213"/>
      <c r="H28" s="213"/>
    </row>
    <row r="29" spans="1:8" ht="33" customHeight="1" x14ac:dyDescent="0.2">
      <c r="A29" s="213" t="s">
        <v>262</v>
      </c>
      <c r="B29" s="213">
        <v>100</v>
      </c>
      <c r="C29" s="213">
        <v>100</v>
      </c>
      <c r="D29" s="214">
        <f>фінплан!C35</f>
        <v>70843.81</v>
      </c>
      <c r="E29" s="214">
        <f>фінплан!D35</f>
        <v>69601.572</v>
      </c>
      <c r="F29" s="214">
        <f>фінплан!E35</f>
        <v>-1241.8329999999949</v>
      </c>
      <c r="G29" s="214">
        <f>E29/D29*100</f>
        <v>98.246511586545111</v>
      </c>
      <c r="H29" s="215"/>
    </row>
    <row r="30" spans="1:8" ht="8.25" customHeight="1" x14ac:dyDescent="0.2">
      <c r="A30" s="213"/>
      <c r="B30" s="213"/>
      <c r="C30" s="213"/>
      <c r="D30" s="214"/>
      <c r="E30" s="214"/>
      <c r="F30" s="214"/>
      <c r="G30" s="214"/>
      <c r="H30" s="213"/>
    </row>
    <row r="31" spans="1:8" s="218" customFormat="1" ht="19.5" customHeight="1" x14ac:dyDescent="0.2">
      <c r="A31" s="216" t="s">
        <v>222</v>
      </c>
      <c r="B31" s="216">
        <v>100</v>
      </c>
      <c r="C31" s="216">
        <v>100</v>
      </c>
      <c r="D31" s="217">
        <f>D29</f>
        <v>70843.81</v>
      </c>
      <c r="E31" s="217">
        <f>E29</f>
        <v>69601.572</v>
      </c>
      <c r="F31" s="217">
        <f>F29</f>
        <v>-1241.8329999999949</v>
      </c>
      <c r="G31" s="217">
        <f t="shared" ref="G31" si="0">E31/D31*100</f>
        <v>98.246511586545111</v>
      </c>
      <c r="H31" s="216"/>
    </row>
    <row r="32" spans="1:8" ht="6.75" customHeight="1" x14ac:dyDescent="0.2">
      <c r="A32" s="213"/>
      <c r="B32" s="213"/>
      <c r="C32" s="213"/>
      <c r="D32" s="213"/>
      <c r="E32" s="213"/>
      <c r="F32" s="213"/>
      <c r="G32" s="213"/>
      <c r="H32" s="213"/>
    </row>
    <row r="33" spans="1:8" x14ac:dyDescent="0.2">
      <c r="A33" s="219"/>
      <c r="B33" s="219"/>
      <c r="C33" s="219"/>
      <c r="D33" s="219"/>
      <c r="E33" s="219"/>
      <c r="F33" s="219"/>
      <c r="G33" s="219"/>
      <c r="H33" s="219"/>
    </row>
    <row r="34" spans="1:8" x14ac:dyDescent="0.2">
      <c r="A34" s="329" t="s">
        <v>364</v>
      </c>
      <c r="B34" s="329"/>
      <c r="C34" s="329"/>
      <c r="D34" s="329"/>
      <c r="E34" s="329"/>
      <c r="F34" s="329"/>
      <c r="G34" s="329"/>
      <c r="H34" s="329"/>
    </row>
    <row r="35" spans="1:8" ht="45" x14ac:dyDescent="0.2">
      <c r="A35" s="215" t="s">
        <v>223</v>
      </c>
      <c r="B35" s="327" t="s">
        <v>224</v>
      </c>
      <c r="C35" s="327"/>
      <c r="D35" s="215" t="s">
        <v>225</v>
      </c>
      <c r="E35" s="215" t="s">
        <v>82</v>
      </c>
      <c r="F35" s="215" t="s">
        <v>226</v>
      </c>
      <c r="G35" s="215" t="s">
        <v>227</v>
      </c>
      <c r="H35" s="215" t="s">
        <v>228</v>
      </c>
    </row>
    <row r="36" spans="1:8" x14ac:dyDescent="0.2">
      <c r="A36" s="215">
        <v>1</v>
      </c>
      <c r="B36" s="327">
        <v>2</v>
      </c>
      <c r="C36" s="327"/>
      <c r="D36" s="215">
        <v>3</v>
      </c>
      <c r="E36" s="215">
        <v>4</v>
      </c>
      <c r="F36" s="215">
        <v>5</v>
      </c>
      <c r="G36" s="215">
        <v>6</v>
      </c>
      <c r="H36" s="215">
        <v>7</v>
      </c>
    </row>
    <row r="37" spans="1:8" x14ac:dyDescent="0.2">
      <c r="A37" s="213"/>
      <c r="B37" s="330"/>
      <c r="C37" s="330"/>
      <c r="D37" s="213"/>
      <c r="E37" s="213"/>
      <c r="F37" s="213"/>
      <c r="G37" s="213"/>
      <c r="H37" s="213"/>
    </row>
    <row r="38" spans="1:8" x14ac:dyDescent="0.2">
      <c r="A38" s="213" t="s">
        <v>229</v>
      </c>
      <c r="B38" s="330"/>
      <c r="C38" s="330"/>
      <c r="D38" s="213"/>
      <c r="E38" s="213"/>
      <c r="F38" s="213"/>
      <c r="G38" s="213"/>
      <c r="H38" s="213"/>
    </row>
    <row r="39" spans="1:8" x14ac:dyDescent="0.2">
      <c r="A39" s="219"/>
      <c r="B39" s="219"/>
      <c r="C39" s="219"/>
      <c r="D39" s="219"/>
      <c r="E39" s="219"/>
      <c r="F39" s="219"/>
      <c r="G39" s="219"/>
      <c r="H39" s="219"/>
    </row>
    <row r="40" spans="1:8" x14ac:dyDescent="0.2">
      <c r="A40" s="329" t="s">
        <v>230</v>
      </c>
      <c r="B40" s="329"/>
      <c r="C40" s="329"/>
      <c r="D40" s="329"/>
      <c r="E40" s="329"/>
      <c r="F40" s="329"/>
      <c r="G40" s="329"/>
      <c r="H40" s="329"/>
    </row>
    <row r="41" spans="1:8" ht="45" customHeight="1" x14ac:dyDescent="0.2">
      <c r="A41" s="327" t="s">
        <v>365</v>
      </c>
      <c r="B41" s="327" t="s">
        <v>96</v>
      </c>
      <c r="C41" s="327"/>
      <c r="D41" s="327" t="s">
        <v>118</v>
      </c>
      <c r="E41" s="327"/>
      <c r="F41" s="327" t="s">
        <v>231</v>
      </c>
      <c r="G41" s="327"/>
      <c r="H41" s="327" t="s">
        <v>97</v>
      </c>
    </row>
    <row r="42" spans="1:8" ht="16.5" customHeight="1" x14ac:dyDescent="0.2">
      <c r="A42" s="327"/>
      <c r="B42" s="327"/>
      <c r="C42" s="327"/>
      <c r="D42" s="215" t="s">
        <v>99</v>
      </c>
      <c r="E42" s="215" t="s">
        <v>90</v>
      </c>
      <c r="F42" s="215" t="s">
        <v>99</v>
      </c>
      <c r="G42" s="215" t="s">
        <v>90</v>
      </c>
      <c r="H42" s="327"/>
    </row>
    <row r="43" spans="1:8" x14ac:dyDescent="0.2">
      <c r="A43" s="215">
        <v>1</v>
      </c>
      <c r="B43" s="327">
        <v>2</v>
      </c>
      <c r="C43" s="327"/>
      <c r="D43" s="215">
        <v>3</v>
      </c>
      <c r="E43" s="215">
        <v>4</v>
      </c>
      <c r="F43" s="215">
        <v>5</v>
      </c>
      <c r="G43" s="215">
        <v>6</v>
      </c>
      <c r="H43" s="215">
        <v>7</v>
      </c>
    </row>
    <row r="44" spans="1:8" x14ac:dyDescent="0.2">
      <c r="A44" s="215" t="s">
        <v>98</v>
      </c>
      <c r="B44" s="327"/>
      <c r="C44" s="327"/>
      <c r="D44" s="215"/>
      <c r="E44" s="215"/>
      <c r="F44" s="215"/>
      <c r="G44" s="215"/>
      <c r="H44" s="215"/>
    </row>
    <row r="45" spans="1:8" x14ac:dyDescent="0.2">
      <c r="A45" s="220" t="s">
        <v>185</v>
      </c>
      <c r="B45" s="327"/>
      <c r="C45" s="327"/>
      <c r="D45" s="215"/>
      <c r="E45" s="215"/>
      <c r="F45" s="215"/>
      <c r="G45" s="215"/>
      <c r="H45" s="215"/>
    </row>
    <row r="46" spans="1:8" x14ac:dyDescent="0.2">
      <c r="A46" s="215" t="s">
        <v>232</v>
      </c>
      <c r="B46" s="327"/>
      <c r="C46" s="327"/>
      <c r="D46" s="215"/>
      <c r="E46" s="215"/>
      <c r="F46" s="215"/>
      <c r="G46" s="215"/>
      <c r="H46" s="215"/>
    </row>
    <row r="47" spans="1:8" ht="9.75" customHeight="1" x14ac:dyDescent="0.2">
      <c r="A47" s="220" t="s">
        <v>185</v>
      </c>
      <c r="B47" s="327"/>
      <c r="C47" s="327"/>
      <c r="D47" s="215"/>
      <c r="E47" s="215"/>
      <c r="F47" s="215"/>
      <c r="G47" s="215"/>
      <c r="H47" s="215"/>
    </row>
    <row r="48" spans="1:8" ht="19.5" customHeight="1" x14ac:dyDescent="0.2">
      <c r="A48" s="215" t="s">
        <v>366</v>
      </c>
      <c r="B48" s="327"/>
      <c r="C48" s="327"/>
      <c r="D48" s="215"/>
      <c r="E48" s="215"/>
      <c r="F48" s="215"/>
      <c r="G48" s="215"/>
      <c r="H48" s="215"/>
    </row>
    <row r="49" spans="1:11" x14ac:dyDescent="0.2">
      <c r="A49" s="220" t="s">
        <v>185</v>
      </c>
      <c r="B49" s="327"/>
      <c r="C49" s="327"/>
      <c r="D49" s="215"/>
      <c r="E49" s="215"/>
      <c r="F49" s="215"/>
      <c r="G49" s="215"/>
      <c r="H49" s="215"/>
    </row>
    <row r="50" spans="1:11" x14ac:dyDescent="0.2">
      <c r="A50" s="215" t="s">
        <v>229</v>
      </c>
      <c r="B50" s="328">
        <f>B45+B47+B49</f>
        <v>0</v>
      </c>
      <c r="C50" s="328"/>
      <c r="D50" s="221">
        <v>0</v>
      </c>
      <c r="E50" s="221">
        <v>0</v>
      </c>
      <c r="F50" s="221">
        <v>0</v>
      </c>
      <c r="G50" s="221">
        <v>0</v>
      </c>
      <c r="H50" s="221">
        <v>0</v>
      </c>
    </row>
    <row r="51" spans="1:11" x14ac:dyDescent="0.2">
      <c r="A51" s="222"/>
      <c r="B51" s="222"/>
      <c r="C51" s="222"/>
      <c r="D51" s="222"/>
      <c r="E51" s="222"/>
      <c r="F51" s="222"/>
      <c r="G51" s="222"/>
      <c r="H51" s="222"/>
    </row>
    <row r="52" spans="1:11" ht="1.5" customHeight="1" x14ac:dyDescent="0.2">
      <c r="A52" s="219"/>
      <c r="B52" s="219"/>
      <c r="C52" s="219"/>
      <c r="D52" s="219"/>
      <c r="E52" s="219"/>
      <c r="F52" s="219"/>
      <c r="G52" s="219"/>
      <c r="H52" s="219"/>
    </row>
    <row r="53" spans="1:11" ht="7.5" customHeight="1" x14ac:dyDescent="0.2">
      <c r="A53" s="219"/>
      <c r="B53" s="219"/>
      <c r="C53" s="219"/>
      <c r="D53" s="219"/>
      <c r="E53" s="219"/>
      <c r="F53" s="219"/>
      <c r="G53" s="219"/>
      <c r="H53" s="219"/>
    </row>
    <row r="54" spans="1:11" x14ac:dyDescent="0.2">
      <c r="A54" s="329" t="s">
        <v>233</v>
      </c>
      <c r="B54" s="329"/>
      <c r="C54" s="329"/>
      <c r="D54" s="329"/>
      <c r="E54" s="329"/>
      <c r="F54" s="329"/>
      <c r="G54" s="329"/>
      <c r="H54" s="329"/>
    </row>
    <row r="55" spans="1:11" ht="22.5" x14ac:dyDescent="0.2">
      <c r="A55" s="215" t="s">
        <v>159</v>
      </c>
      <c r="B55" s="215" t="s">
        <v>234</v>
      </c>
      <c r="C55" s="215" t="s">
        <v>89</v>
      </c>
      <c r="D55" s="215" t="s">
        <v>88</v>
      </c>
      <c r="E55" s="215" t="s">
        <v>235</v>
      </c>
      <c r="F55" s="215" t="s">
        <v>181</v>
      </c>
      <c r="G55" s="327" t="s">
        <v>236</v>
      </c>
      <c r="H55" s="327"/>
    </row>
    <row r="56" spans="1:11" x14ac:dyDescent="0.2">
      <c r="A56" s="213">
        <v>1</v>
      </c>
      <c r="B56" s="213">
        <v>2</v>
      </c>
      <c r="C56" s="213">
        <v>3</v>
      </c>
      <c r="D56" s="213">
        <v>4</v>
      </c>
      <c r="E56" s="213">
        <v>5</v>
      </c>
      <c r="F56" s="213">
        <v>6</v>
      </c>
      <c r="G56" s="330">
        <v>7</v>
      </c>
      <c r="H56" s="330"/>
    </row>
    <row r="57" spans="1:11" ht="39" customHeight="1" x14ac:dyDescent="0.2">
      <c r="A57" s="223" t="s">
        <v>367</v>
      </c>
      <c r="B57" s="224" t="s">
        <v>22</v>
      </c>
      <c r="C57" s="225">
        <f>C63+C77+C90+C101</f>
        <v>59010.215000000004</v>
      </c>
      <c r="D57" s="225">
        <f>D63+D77+D90+D101</f>
        <v>57616.876999999993</v>
      </c>
      <c r="E57" s="226">
        <f>D57-C57</f>
        <v>-1393.3380000000107</v>
      </c>
      <c r="F57" s="227">
        <f>D57/C57*100</f>
        <v>97.638818973969151</v>
      </c>
      <c r="G57" s="331"/>
      <c r="H57" s="332"/>
    </row>
    <row r="58" spans="1:11" ht="30.75" customHeight="1" x14ac:dyDescent="0.2">
      <c r="A58" s="228" t="s">
        <v>368</v>
      </c>
      <c r="B58" s="229" t="s">
        <v>31</v>
      </c>
      <c r="C58" s="230">
        <v>0</v>
      </c>
      <c r="D58" s="230">
        <v>0</v>
      </c>
      <c r="E58" s="230">
        <f>D58-C58</f>
        <v>0</v>
      </c>
      <c r="F58" s="231" t="e">
        <f>D58/C58*100</f>
        <v>#DIV/0!</v>
      </c>
      <c r="G58" s="317"/>
      <c r="H58" s="317"/>
    </row>
    <row r="59" spans="1:11" ht="30.75" customHeight="1" x14ac:dyDescent="0.2">
      <c r="A59" s="228" t="s">
        <v>237</v>
      </c>
      <c r="B59" s="229" t="s">
        <v>33</v>
      </c>
      <c r="C59" s="230">
        <v>0</v>
      </c>
      <c r="D59" s="230">
        <v>0</v>
      </c>
      <c r="E59" s="230">
        <f t="shared" ref="E59:E111" si="1">D59-C59</f>
        <v>0</v>
      </c>
      <c r="F59" s="231" t="e">
        <f t="shared" ref="F59:F111" si="2">D59/C59*100</f>
        <v>#DIV/0!</v>
      </c>
      <c r="G59" s="317"/>
      <c r="H59" s="317"/>
    </row>
    <row r="60" spans="1:11" ht="18.75" customHeight="1" x14ac:dyDescent="0.2">
      <c r="A60" s="228" t="s">
        <v>238</v>
      </c>
      <c r="B60" s="229" t="s">
        <v>34</v>
      </c>
      <c r="C60" s="230">
        <v>0</v>
      </c>
      <c r="D60" s="230">
        <v>0</v>
      </c>
      <c r="E60" s="230">
        <f t="shared" si="1"/>
        <v>0</v>
      </c>
      <c r="F60" s="231" t="e">
        <f t="shared" si="2"/>
        <v>#DIV/0!</v>
      </c>
      <c r="G60" s="317"/>
      <c r="H60" s="317"/>
    </row>
    <row r="61" spans="1:11" ht="29.25" customHeight="1" x14ac:dyDescent="0.2">
      <c r="A61" s="228" t="s">
        <v>369</v>
      </c>
      <c r="B61" s="229" t="s">
        <v>35</v>
      </c>
      <c r="C61" s="230">
        <v>0</v>
      </c>
      <c r="D61" s="230">
        <v>0</v>
      </c>
      <c r="E61" s="230">
        <f t="shared" si="1"/>
        <v>0</v>
      </c>
      <c r="F61" s="231" t="e">
        <f t="shared" si="2"/>
        <v>#DIV/0!</v>
      </c>
      <c r="G61" s="317"/>
      <c r="H61" s="317"/>
    </row>
    <row r="62" spans="1:11" ht="18.75" customHeight="1" x14ac:dyDescent="0.2">
      <c r="A62" s="228" t="s">
        <v>370</v>
      </c>
      <c r="B62" s="229" t="s">
        <v>7</v>
      </c>
      <c r="C62" s="230">
        <v>0</v>
      </c>
      <c r="D62" s="230">
        <v>0</v>
      </c>
      <c r="E62" s="230">
        <f t="shared" si="1"/>
        <v>0</v>
      </c>
      <c r="F62" s="231" t="e">
        <f t="shared" si="2"/>
        <v>#DIV/0!</v>
      </c>
      <c r="G62" s="317"/>
      <c r="H62" s="317"/>
    </row>
    <row r="63" spans="1:11" s="218" customFormat="1" ht="42.75" customHeight="1" x14ac:dyDescent="0.2">
      <c r="A63" s="232" t="s">
        <v>239</v>
      </c>
      <c r="B63" s="224" t="s">
        <v>27</v>
      </c>
      <c r="C63" s="226">
        <f>C64+C65+C66+C67+C69</f>
        <v>50500.866000000002</v>
      </c>
      <c r="D63" s="226">
        <f>D64+D65+D66+D67+D69</f>
        <v>49385.292999999998</v>
      </c>
      <c r="E63" s="226">
        <f t="shared" si="1"/>
        <v>-1115.573000000004</v>
      </c>
      <c r="F63" s="227">
        <f t="shared" si="2"/>
        <v>97.790982435825953</v>
      </c>
      <c r="G63" s="318"/>
      <c r="H63" s="318"/>
      <c r="J63" s="233">
        <f>фінплан!C49</f>
        <v>50500.866000000002</v>
      </c>
      <c r="K63" s="233">
        <f>фінплан!D49</f>
        <v>49385.292999999998</v>
      </c>
    </row>
    <row r="64" spans="1:11" ht="20.25" customHeight="1" x14ac:dyDescent="0.2">
      <c r="A64" s="228" t="s">
        <v>75</v>
      </c>
      <c r="B64" s="229" t="s">
        <v>77</v>
      </c>
      <c r="C64" s="234">
        <f>фінплан!C50</f>
        <v>31275.46</v>
      </c>
      <c r="D64" s="234">
        <f>фінплан!D50</f>
        <v>30699.661</v>
      </c>
      <c r="E64" s="230">
        <f t="shared" si="1"/>
        <v>-575.79899999999907</v>
      </c>
      <c r="F64" s="231">
        <f t="shared" si="2"/>
        <v>98.158943145840226</v>
      </c>
      <c r="G64" s="325"/>
      <c r="H64" s="326"/>
      <c r="J64" s="235">
        <f>J63-C63</f>
        <v>0</v>
      </c>
      <c r="K64" s="235">
        <f>K63-D63</f>
        <v>0</v>
      </c>
    </row>
    <row r="65" spans="1:11" x14ac:dyDescent="0.2">
      <c r="A65" s="228" t="s">
        <v>76</v>
      </c>
      <c r="B65" s="229" t="s">
        <v>78</v>
      </c>
      <c r="C65" s="234">
        <f>фінплан!C51</f>
        <v>6870.6559999999999</v>
      </c>
      <c r="D65" s="234">
        <f>фінплан!D51</f>
        <v>6677.3230000000003</v>
      </c>
      <c r="E65" s="230">
        <f t="shared" si="1"/>
        <v>-193.33299999999963</v>
      </c>
      <c r="F65" s="231">
        <f t="shared" si="2"/>
        <v>97.186105664437278</v>
      </c>
      <c r="G65" s="325"/>
      <c r="H65" s="326"/>
    </row>
    <row r="66" spans="1:11" ht="29.25" customHeight="1" x14ac:dyDescent="0.2">
      <c r="A66" s="228" t="s">
        <v>240</v>
      </c>
      <c r="B66" s="229" t="s">
        <v>105</v>
      </c>
      <c r="C66" s="234">
        <f>фінплан!C52</f>
        <v>6126.7089999999998</v>
      </c>
      <c r="D66" s="234">
        <f>фінплан!D52</f>
        <v>5868.7449999999999</v>
      </c>
      <c r="E66" s="230">
        <f t="shared" si="1"/>
        <v>-257.96399999999994</v>
      </c>
      <c r="F66" s="231">
        <f t="shared" si="2"/>
        <v>95.789517667641803</v>
      </c>
      <c r="G66" s="317"/>
      <c r="H66" s="317"/>
    </row>
    <row r="67" spans="1:11" ht="10.5" customHeight="1" x14ac:dyDescent="0.2">
      <c r="A67" s="228" t="s">
        <v>267</v>
      </c>
      <c r="B67" s="229" t="s">
        <v>106</v>
      </c>
      <c r="C67" s="230">
        <f>фінплан!C53</f>
        <v>0</v>
      </c>
      <c r="D67" s="230">
        <f>фінплан!D53</f>
        <v>0</v>
      </c>
      <c r="E67" s="230">
        <f t="shared" si="1"/>
        <v>0</v>
      </c>
      <c r="F67" s="231" t="e">
        <f t="shared" si="2"/>
        <v>#DIV/0!</v>
      </c>
      <c r="G67" s="317"/>
      <c r="H67" s="317"/>
    </row>
    <row r="68" spans="1:11" ht="27" customHeight="1" x14ac:dyDescent="0.2">
      <c r="A68" s="236" t="s">
        <v>115</v>
      </c>
      <c r="B68" s="237" t="s">
        <v>107</v>
      </c>
      <c r="C68" s="230">
        <v>0</v>
      </c>
      <c r="D68" s="230">
        <v>0</v>
      </c>
      <c r="E68" s="230">
        <f t="shared" si="1"/>
        <v>0</v>
      </c>
      <c r="F68" s="231" t="e">
        <f t="shared" si="2"/>
        <v>#DIV/0!</v>
      </c>
      <c r="G68" s="317"/>
      <c r="H68" s="317"/>
    </row>
    <row r="69" spans="1:11" ht="18" customHeight="1" x14ac:dyDescent="0.2">
      <c r="A69" s="238" t="s">
        <v>269</v>
      </c>
      <c r="B69" s="239" t="s">
        <v>147</v>
      </c>
      <c r="C69" s="240">
        <f>C70+C71+C72+C73+C74+C75+C76</f>
        <v>6228.0410000000002</v>
      </c>
      <c r="D69" s="240">
        <f>D70+D71+D72+D73+D74+D75+D76</f>
        <v>6139.5640000000003</v>
      </c>
      <c r="E69" s="240">
        <f t="shared" si="1"/>
        <v>-88.476999999999862</v>
      </c>
      <c r="F69" s="241">
        <f t="shared" si="2"/>
        <v>98.579376725361954</v>
      </c>
      <c r="G69" s="342"/>
      <c r="H69" s="343"/>
      <c r="J69" s="208">
        <f>фінплан!C55</f>
        <v>6228.0410000000002</v>
      </c>
      <c r="K69" s="208">
        <f>фінплан!D55</f>
        <v>6139.5640000000003</v>
      </c>
    </row>
    <row r="70" spans="1:11" s="247" customFormat="1" ht="18" customHeight="1" x14ac:dyDescent="0.2">
      <c r="A70" s="242" t="s">
        <v>283</v>
      </c>
      <c r="B70" s="243" t="s">
        <v>270</v>
      </c>
      <c r="C70" s="244">
        <v>0</v>
      </c>
      <c r="D70" s="244">
        <v>0</v>
      </c>
      <c r="E70" s="245">
        <f t="shared" ref="E70:E71" si="3">D70-C70</f>
        <v>0</v>
      </c>
      <c r="F70" s="246" t="e">
        <f t="shared" ref="F70:F71" si="4">D70/C70*100</f>
        <v>#DIV/0!</v>
      </c>
      <c r="G70" s="323"/>
      <c r="H70" s="324"/>
      <c r="J70" s="248">
        <f>J69-C69</f>
        <v>0</v>
      </c>
      <c r="K70" s="248">
        <f>K69-D69</f>
        <v>0</v>
      </c>
    </row>
    <row r="71" spans="1:11" s="247" customFormat="1" ht="38.25" customHeight="1" x14ac:dyDescent="0.2">
      <c r="A71" s="242" t="s">
        <v>272</v>
      </c>
      <c r="B71" s="243" t="s">
        <v>271</v>
      </c>
      <c r="C71" s="244">
        <v>200</v>
      </c>
      <c r="D71" s="244">
        <v>195.874</v>
      </c>
      <c r="E71" s="245">
        <f t="shared" si="3"/>
        <v>-4.1260000000000048</v>
      </c>
      <c r="F71" s="246">
        <f t="shared" si="4"/>
        <v>97.936999999999998</v>
      </c>
      <c r="G71" s="323"/>
      <c r="H71" s="324"/>
    </row>
    <row r="72" spans="1:11" s="247" customFormat="1" ht="18" customHeight="1" x14ac:dyDescent="0.2">
      <c r="A72" s="249" t="s">
        <v>277</v>
      </c>
      <c r="B72" s="243" t="s">
        <v>273</v>
      </c>
      <c r="C72" s="244">
        <v>791.66499999999996</v>
      </c>
      <c r="D72" s="244">
        <v>776.85199999999998</v>
      </c>
      <c r="E72" s="245">
        <f t="shared" ref="E72:E80" si="5">D72-C72</f>
        <v>-14.812999999999988</v>
      </c>
      <c r="F72" s="246">
        <f t="shared" ref="F72:F80" si="6">D72/C72*100</f>
        <v>98.128880271326892</v>
      </c>
      <c r="G72" s="323"/>
      <c r="H72" s="324"/>
      <c r="J72" s="248"/>
    </row>
    <row r="73" spans="1:11" s="247" customFormat="1" ht="19.5" customHeight="1" x14ac:dyDescent="0.2">
      <c r="A73" s="242" t="s">
        <v>278</v>
      </c>
      <c r="B73" s="243" t="s">
        <v>274</v>
      </c>
      <c r="C73" s="244">
        <v>4533.3760000000002</v>
      </c>
      <c r="D73" s="244">
        <v>4531.4080000000004</v>
      </c>
      <c r="E73" s="245">
        <f t="shared" si="5"/>
        <v>-1.9679999999998472</v>
      </c>
      <c r="F73" s="246">
        <f t="shared" si="6"/>
        <v>99.956588643871598</v>
      </c>
      <c r="G73" s="323"/>
      <c r="H73" s="324"/>
    </row>
    <row r="74" spans="1:11" s="247" customFormat="1" ht="18.75" customHeight="1" x14ac:dyDescent="0.2">
      <c r="A74" s="242" t="s">
        <v>279</v>
      </c>
      <c r="B74" s="243" t="s">
        <v>275</v>
      </c>
      <c r="C74" s="244">
        <v>0</v>
      </c>
      <c r="D74" s="244">
        <v>0</v>
      </c>
      <c r="E74" s="245">
        <f t="shared" si="5"/>
        <v>0</v>
      </c>
      <c r="F74" s="246" t="e">
        <f t="shared" si="6"/>
        <v>#DIV/0!</v>
      </c>
      <c r="G74" s="323"/>
      <c r="H74" s="324"/>
    </row>
    <row r="75" spans="1:11" s="247" customFormat="1" ht="26.25" customHeight="1" x14ac:dyDescent="0.2">
      <c r="A75" s="242" t="s">
        <v>280</v>
      </c>
      <c r="B75" s="243" t="s">
        <v>276</v>
      </c>
      <c r="C75" s="244">
        <v>543</v>
      </c>
      <c r="D75" s="244">
        <v>475.43</v>
      </c>
      <c r="E75" s="245">
        <f t="shared" si="5"/>
        <v>-67.569999999999993</v>
      </c>
      <c r="F75" s="246">
        <f t="shared" si="6"/>
        <v>87.556169429097608</v>
      </c>
      <c r="G75" s="323"/>
      <c r="H75" s="324"/>
      <c r="J75" s="248"/>
    </row>
    <row r="76" spans="1:11" s="247" customFormat="1" ht="24" x14ac:dyDescent="0.2">
      <c r="A76" s="242" t="s">
        <v>281</v>
      </c>
      <c r="B76" s="243" t="s">
        <v>282</v>
      </c>
      <c r="C76" s="244">
        <f>'таблиця 2'!C16</f>
        <v>160</v>
      </c>
      <c r="D76" s="244">
        <f>'таблиця 2'!D16</f>
        <v>160</v>
      </c>
      <c r="E76" s="245">
        <f t="shared" si="5"/>
        <v>0</v>
      </c>
      <c r="F76" s="246">
        <f t="shared" si="6"/>
        <v>100</v>
      </c>
      <c r="G76" s="323"/>
      <c r="H76" s="324"/>
    </row>
    <row r="77" spans="1:11" ht="24" x14ac:dyDescent="0.2">
      <c r="A77" s="250" t="s">
        <v>284</v>
      </c>
      <c r="B77" s="251" t="s">
        <v>28</v>
      </c>
      <c r="C77" s="226">
        <f>C78+C79+C80+C81</f>
        <v>5484.3490000000002</v>
      </c>
      <c r="D77" s="226">
        <f>D78+D79+D80+D81</f>
        <v>5373.7699999999995</v>
      </c>
      <c r="E77" s="226">
        <f t="shared" si="5"/>
        <v>-110.57900000000063</v>
      </c>
      <c r="F77" s="227">
        <f t="shared" si="6"/>
        <v>97.983735170755892</v>
      </c>
      <c r="G77" s="325"/>
      <c r="H77" s="326"/>
    </row>
    <row r="78" spans="1:11" ht="20.25" customHeight="1" x14ac:dyDescent="0.2">
      <c r="A78" s="228" t="s">
        <v>75</v>
      </c>
      <c r="B78" s="237" t="s">
        <v>148</v>
      </c>
      <c r="C78" s="230">
        <f>фінплан!C62</f>
        <v>4496.54</v>
      </c>
      <c r="D78" s="230">
        <f>фінплан!D62</f>
        <v>4413.7569999999996</v>
      </c>
      <c r="E78" s="230">
        <f t="shared" si="5"/>
        <v>-82.783000000000357</v>
      </c>
      <c r="F78" s="231">
        <f t="shared" si="6"/>
        <v>98.158962224288004</v>
      </c>
      <c r="G78" s="325"/>
      <c r="H78" s="326"/>
    </row>
    <row r="79" spans="1:11" x14ac:dyDescent="0.2">
      <c r="A79" s="228" t="s">
        <v>76</v>
      </c>
      <c r="B79" s="237" t="s">
        <v>149</v>
      </c>
      <c r="C79" s="230">
        <f>фінплан!C63</f>
        <v>987.80899999999997</v>
      </c>
      <c r="D79" s="230">
        <f>фінплан!D63</f>
        <v>960.01300000000003</v>
      </c>
      <c r="E79" s="230">
        <f t="shared" si="5"/>
        <v>-27.795999999999935</v>
      </c>
      <c r="F79" s="231">
        <f t="shared" si="6"/>
        <v>97.186095692588353</v>
      </c>
      <c r="G79" s="325"/>
      <c r="H79" s="326"/>
    </row>
    <row r="80" spans="1:11" x14ac:dyDescent="0.2">
      <c r="A80" s="252" t="s">
        <v>205</v>
      </c>
      <c r="B80" s="253" t="s">
        <v>150</v>
      </c>
      <c r="C80" s="230">
        <v>0</v>
      </c>
      <c r="D80" s="230">
        <v>0</v>
      </c>
      <c r="E80" s="230">
        <f t="shared" si="5"/>
        <v>0</v>
      </c>
      <c r="F80" s="231" t="e">
        <f t="shared" si="6"/>
        <v>#DIV/0!</v>
      </c>
      <c r="G80" s="317"/>
      <c r="H80" s="317"/>
    </row>
    <row r="81" spans="1:11" ht="17.25" customHeight="1" x14ac:dyDescent="0.2">
      <c r="A81" s="252" t="s">
        <v>285</v>
      </c>
      <c r="B81" s="253" t="s">
        <v>152</v>
      </c>
      <c r="C81" s="230">
        <f>фінплан!C66</f>
        <v>0</v>
      </c>
      <c r="D81" s="230">
        <f>фінплан!D66</f>
        <v>0</v>
      </c>
      <c r="E81" s="230">
        <f t="shared" ref="E81" si="7">D81-C81</f>
        <v>0</v>
      </c>
      <c r="F81" s="231" t="e">
        <f t="shared" ref="F81" si="8">D81/C81*100</f>
        <v>#DIV/0!</v>
      </c>
      <c r="G81" s="325"/>
      <c r="H81" s="326"/>
    </row>
    <row r="82" spans="1:11" ht="24" x14ac:dyDescent="0.2">
      <c r="A82" s="252" t="s">
        <v>242</v>
      </c>
      <c r="B82" s="237" t="s">
        <v>29</v>
      </c>
      <c r="C82" s="230">
        <v>0</v>
      </c>
      <c r="D82" s="230">
        <v>0</v>
      </c>
      <c r="E82" s="230">
        <f t="shared" si="1"/>
        <v>0</v>
      </c>
      <c r="F82" s="231" t="e">
        <f t="shared" si="2"/>
        <v>#DIV/0!</v>
      </c>
      <c r="G82" s="317"/>
      <c r="H82" s="317"/>
    </row>
    <row r="83" spans="1:11" ht="14.25" customHeight="1" x14ac:dyDescent="0.2">
      <c r="A83" s="252" t="s">
        <v>182</v>
      </c>
      <c r="B83" s="237" t="s">
        <v>108</v>
      </c>
      <c r="C83" s="230">
        <v>0</v>
      </c>
      <c r="D83" s="230">
        <v>0</v>
      </c>
      <c r="E83" s="230">
        <f t="shared" si="1"/>
        <v>0</v>
      </c>
      <c r="F83" s="231" t="e">
        <f t="shared" si="2"/>
        <v>#DIV/0!</v>
      </c>
      <c r="G83" s="317"/>
      <c r="H83" s="317"/>
    </row>
    <row r="84" spans="1:11" ht="24" customHeight="1" x14ac:dyDescent="0.2">
      <c r="A84" s="252" t="s">
        <v>371</v>
      </c>
      <c r="B84" s="237" t="s">
        <v>116</v>
      </c>
      <c r="C84" s="230">
        <v>0</v>
      </c>
      <c r="D84" s="230">
        <v>0</v>
      </c>
      <c r="E84" s="230">
        <f t="shared" si="1"/>
        <v>0</v>
      </c>
      <c r="F84" s="231" t="e">
        <f t="shared" si="2"/>
        <v>#DIV/0!</v>
      </c>
      <c r="G84" s="317"/>
      <c r="H84" s="317"/>
    </row>
    <row r="85" spans="1:11" ht="23.25" customHeight="1" x14ac:dyDescent="0.2">
      <c r="A85" s="252" t="s">
        <v>243</v>
      </c>
      <c r="B85" s="237" t="s">
        <v>30</v>
      </c>
      <c r="C85" s="230">
        <v>0</v>
      </c>
      <c r="D85" s="230">
        <v>0</v>
      </c>
      <c r="E85" s="230">
        <f t="shared" si="1"/>
        <v>0</v>
      </c>
      <c r="F85" s="231" t="e">
        <f t="shared" si="2"/>
        <v>#DIV/0!</v>
      </c>
      <c r="G85" s="317"/>
      <c r="H85" s="317"/>
    </row>
    <row r="86" spans="1:11" ht="23.25" customHeight="1" x14ac:dyDescent="0.2">
      <c r="A86" s="252" t="s">
        <v>183</v>
      </c>
      <c r="B86" s="237" t="s">
        <v>153</v>
      </c>
      <c r="C86" s="230">
        <v>0</v>
      </c>
      <c r="D86" s="230">
        <v>0</v>
      </c>
      <c r="E86" s="230">
        <f t="shared" si="1"/>
        <v>0</v>
      </c>
      <c r="F86" s="231" t="e">
        <f t="shared" si="2"/>
        <v>#DIV/0!</v>
      </c>
      <c r="G86" s="317"/>
      <c r="H86" s="317"/>
    </row>
    <row r="87" spans="1:11" ht="33" customHeight="1" x14ac:dyDescent="0.2">
      <c r="A87" s="252" t="s">
        <v>79</v>
      </c>
      <c r="B87" s="237" t="s">
        <v>154</v>
      </c>
      <c r="C87" s="230">
        <v>0</v>
      </c>
      <c r="D87" s="230">
        <v>0</v>
      </c>
      <c r="E87" s="230">
        <f t="shared" si="1"/>
        <v>0</v>
      </c>
      <c r="F87" s="231" t="e">
        <f t="shared" si="2"/>
        <v>#DIV/0!</v>
      </c>
      <c r="G87" s="317"/>
      <c r="H87" s="317"/>
    </row>
    <row r="88" spans="1:11" ht="27.75" customHeight="1" x14ac:dyDescent="0.2">
      <c r="A88" s="252" t="s">
        <v>117</v>
      </c>
      <c r="B88" s="237" t="s">
        <v>155</v>
      </c>
      <c r="C88" s="230">
        <v>0</v>
      </c>
      <c r="D88" s="230">
        <v>0</v>
      </c>
      <c r="E88" s="230">
        <f t="shared" si="1"/>
        <v>0</v>
      </c>
      <c r="F88" s="231" t="e">
        <f t="shared" si="2"/>
        <v>#DIV/0!</v>
      </c>
      <c r="G88" s="317"/>
      <c r="H88" s="317"/>
    </row>
    <row r="89" spans="1:11" ht="24" x14ac:dyDescent="0.2">
      <c r="A89" s="252" t="s">
        <v>244</v>
      </c>
      <c r="B89" s="229" t="s">
        <v>156</v>
      </c>
      <c r="C89" s="230">
        <v>0</v>
      </c>
      <c r="D89" s="230">
        <v>0</v>
      </c>
      <c r="E89" s="230">
        <f t="shared" si="1"/>
        <v>0</v>
      </c>
      <c r="F89" s="231" t="e">
        <f t="shared" si="2"/>
        <v>#DIV/0!</v>
      </c>
      <c r="G89" s="317"/>
      <c r="H89" s="317"/>
    </row>
    <row r="90" spans="1:11" s="218" customFormat="1" ht="24" x14ac:dyDescent="0.2">
      <c r="A90" s="254" t="s">
        <v>351</v>
      </c>
      <c r="B90" s="224" t="s">
        <v>40</v>
      </c>
      <c r="C90" s="226">
        <f>C91+C92+C93+C94</f>
        <v>1950</v>
      </c>
      <c r="D90" s="226">
        <f>D91+D92+D93+D94</f>
        <v>1790.1330000000003</v>
      </c>
      <c r="E90" s="226">
        <f t="shared" si="1"/>
        <v>-159.86699999999973</v>
      </c>
      <c r="F90" s="227">
        <f t="shared" si="2"/>
        <v>91.801692307692321</v>
      </c>
      <c r="G90" s="318"/>
      <c r="H90" s="318"/>
      <c r="J90" s="218">
        <f>фінплан!C74</f>
        <v>59010.215000000004</v>
      </c>
      <c r="K90" s="218">
        <f>фінплан!D74</f>
        <v>57616.876999999993</v>
      </c>
    </row>
    <row r="91" spans="1:11" x14ac:dyDescent="0.2">
      <c r="A91" s="228" t="s">
        <v>75</v>
      </c>
      <c r="B91" s="229" t="s">
        <v>286</v>
      </c>
      <c r="C91" s="234">
        <v>280</v>
      </c>
      <c r="D91" s="234">
        <v>236.374</v>
      </c>
      <c r="E91" s="230">
        <f t="shared" ref="E91:E101" si="9">D91-C91</f>
        <v>-43.626000000000005</v>
      </c>
      <c r="F91" s="231">
        <f t="shared" ref="F91:F101" si="10">D91/C91*100</f>
        <v>84.419285714285706</v>
      </c>
      <c r="G91" s="318"/>
      <c r="H91" s="318"/>
    </row>
    <row r="92" spans="1:11" x14ac:dyDescent="0.2">
      <c r="A92" s="228" t="s">
        <v>76</v>
      </c>
      <c r="B92" s="229" t="s">
        <v>287</v>
      </c>
      <c r="C92" s="234">
        <v>60</v>
      </c>
      <c r="D92" s="234">
        <v>53.384999999999998</v>
      </c>
      <c r="E92" s="230">
        <f t="shared" si="9"/>
        <v>-6.615000000000002</v>
      </c>
      <c r="F92" s="231">
        <f t="shared" si="10"/>
        <v>88.974999999999994</v>
      </c>
      <c r="G92" s="318"/>
      <c r="H92" s="318"/>
      <c r="J92" s="235">
        <f>C63+C77+C90</f>
        <v>57935.215000000004</v>
      </c>
      <c r="K92" s="235">
        <f>D63+D77+D90</f>
        <v>56549.195999999996</v>
      </c>
    </row>
    <row r="93" spans="1:11" x14ac:dyDescent="0.2">
      <c r="A93" s="252" t="s">
        <v>205</v>
      </c>
      <c r="B93" s="229" t="s">
        <v>288</v>
      </c>
      <c r="C93" s="234">
        <v>650</v>
      </c>
      <c r="D93" s="234">
        <v>629.38400000000001</v>
      </c>
      <c r="E93" s="230">
        <f t="shared" si="9"/>
        <v>-20.615999999999985</v>
      </c>
      <c r="F93" s="231">
        <f t="shared" si="10"/>
        <v>96.828307692307689</v>
      </c>
      <c r="G93" s="318"/>
      <c r="H93" s="318"/>
    </row>
    <row r="94" spans="1:11" x14ac:dyDescent="0.2">
      <c r="A94" s="236" t="s">
        <v>269</v>
      </c>
      <c r="B94" s="229" t="s">
        <v>289</v>
      </c>
      <c r="C94" s="234">
        <f>C95+C96+C97+C98+C99+C100</f>
        <v>960</v>
      </c>
      <c r="D94" s="234">
        <f>D95+D96+D97+D98+D99+D100</f>
        <v>870.99000000000012</v>
      </c>
      <c r="E94" s="230">
        <f t="shared" si="9"/>
        <v>-89.009999999999877</v>
      </c>
      <c r="F94" s="231">
        <f t="shared" si="10"/>
        <v>90.72812500000002</v>
      </c>
      <c r="G94" s="318"/>
      <c r="H94" s="318"/>
    </row>
    <row r="95" spans="1:11" s="247" customFormat="1" x14ac:dyDescent="0.2">
      <c r="A95" s="249" t="s">
        <v>277</v>
      </c>
      <c r="B95" s="255" t="s">
        <v>290</v>
      </c>
      <c r="C95" s="244">
        <v>450</v>
      </c>
      <c r="D95" s="244">
        <v>414.47</v>
      </c>
      <c r="E95" s="245">
        <f t="shared" si="9"/>
        <v>-35.529999999999973</v>
      </c>
      <c r="F95" s="246">
        <f t="shared" si="10"/>
        <v>92.104444444444454</v>
      </c>
      <c r="G95" s="319"/>
      <c r="H95" s="319"/>
    </row>
    <row r="96" spans="1:11" s="247" customFormat="1" x14ac:dyDescent="0.2">
      <c r="A96" s="249" t="s">
        <v>204</v>
      </c>
      <c r="B96" s="255" t="s">
        <v>291</v>
      </c>
      <c r="C96" s="244">
        <v>54</v>
      </c>
      <c r="D96" s="244">
        <v>53.164999999999999</v>
      </c>
      <c r="E96" s="245">
        <f t="shared" si="9"/>
        <v>-0.83500000000000085</v>
      </c>
      <c r="F96" s="246">
        <f t="shared" si="10"/>
        <v>98.453703703703695</v>
      </c>
      <c r="G96" s="319"/>
      <c r="H96" s="319"/>
    </row>
    <row r="97" spans="1:11" s="247" customFormat="1" x14ac:dyDescent="0.2">
      <c r="A97" s="249" t="s">
        <v>241</v>
      </c>
      <c r="B97" s="255" t="s">
        <v>292</v>
      </c>
      <c r="C97" s="244">
        <v>0</v>
      </c>
      <c r="D97" s="244">
        <v>0</v>
      </c>
      <c r="E97" s="245">
        <f t="shared" si="9"/>
        <v>0</v>
      </c>
      <c r="F97" s="246" t="e">
        <f t="shared" si="10"/>
        <v>#DIV/0!</v>
      </c>
      <c r="G97" s="319"/>
      <c r="H97" s="319"/>
    </row>
    <row r="98" spans="1:11" s="247" customFormat="1" ht="39" customHeight="1" x14ac:dyDescent="0.2">
      <c r="A98" s="249" t="s">
        <v>295</v>
      </c>
      <c r="B98" s="255" t="s">
        <v>293</v>
      </c>
      <c r="C98" s="244">
        <v>340</v>
      </c>
      <c r="D98" s="244">
        <v>311.33800000000002</v>
      </c>
      <c r="E98" s="245">
        <f t="shared" si="9"/>
        <v>-28.661999999999978</v>
      </c>
      <c r="F98" s="246">
        <f t="shared" si="10"/>
        <v>91.570000000000007</v>
      </c>
      <c r="G98" s="320"/>
      <c r="H98" s="321"/>
    </row>
    <row r="99" spans="1:11" s="247" customFormat="1" ht="16.5" customHeight="1" x14ac:dyDescent="0.2">
      <c r="A99" s="249" t="s">
        <v>279</v>
      </c>
      <c r="B99" s="255" t="s">
        <v>294</v>
      </c>
      <c r="C99" s="244">
        <v>46</v>
      </c>
      <c r="D99" s="244">
        <v>28.206</v>
      </c>
      <c r="E99" s="245">
        <f t="shared" si="9"/>
        <v>-17.794</v>
      </c>
      <c r="F99" s="246">
        <f t="shared" si="10"/>
        <v>61.317391304347822</v>
      </c>
      <c r="G99" s="319"/>
      <c r="H99" s="319"/>
    </row>
    <row r="100" spans="1:11" s="247" customFormat="1" ht="24" x14ac:dyDescent="0.2">
      <c r="A100" s="256" t="s">
        <v>280</v>
      </c>
      <c r="B100" s="255" t="s">
        <v>296</v>
      </c>
      <c r="C100" s="244">
        <v>70</v>
      </c>
      <c r="D100" s="244">
        <v>63.811</v>
      </c>
      <c r="E100" s="245">
        <f t="shared" si="9"/>
        <v>-6.1890000000000001</v>
      </c>
      <c r="F100" s="246">
        <f t="shared" si="10"/>
        <v>91.158571428571435</v>
      </c>
      <c r="G100" s="319"/>
      <c r="H100" s="319"/>
    </row>
    <row r="101" spans="1:11" s="218" customFormat="1" ht="24" x14ac:dyDescent="0.2">
      <c r="A101" s="254" t="s">
        <v>352</v>
      </c>
      <c r="B101" s="224" t="s">
        <v>41</v>
      </c>
      <c r="C101" s="226">
        <f>C102+C103+C104+C105</f>
        <v>1075</v>
      </c>
      <c r="D101" s="226">
        <f>D102+D103+D104+D105</f>
        <v>1067.681</v>
      </c>
      <c r="E101" s="226">
        <f t="shared" si="9"/>
        <v>-7.31899999999996</v>
      </c>
      <c r="F101" s="227">
        <f t="shared" si="10"/>
        <v>99.319162790697675</v>
      </c>
      <c r="G101" s="318"/>
      <c r="H101" s="318"/>
    </row>
    <row r="102" spans="1:11" x14ac:dyDescent="0.2">
      <c r="A102" s="228" t="s">
        <v>75</v>
      </c>
      <c r="B102" s="229" t="s">
        <v>353</v>
      </c>
      <c r="C102" s="234">
        <v>798</v>
      </c>
      <c r="D102" s="234">
        <v>793.39800000000002</v>
      </c>
      <c r="E102" s="230">
        <f t="shared" ref="E102:E104" si="11">D102-C102</f>
        <v>-4.6019999999999754</v>
      </c>
      <c r="F102" s="231">
        <f t="shared" ref="F102:F104" si="12">D102/C102*100</f>
        <v>99.423308270676685</v>
      </c>
      <c r="G102" s="318"/>
      <c r="H102" s="318"/>
    </row>
    <row r="103" spans="1:11" x14ac:dyDescent="0.2">
      <c r="A103" s="228" t="s">
        <v>76</v>
      </c>
      <c r="B103" s="229" t="s">
        <v>354</v>
      </c>
      <c r="C103" s="234">
        <v>177</v>
      </c>
      <c r="D103" s="234">
        <v>174.53299999999999</v>
      </c>
      <c r="E103" s="230">
        <f t="shared" si="11"/>
        <v>-2.467000000000013</v>
      </c>
      <c r="F103" s="231">
        <f t="shared" si="12"/>
        <v>98.606214689265528</v>
      </c>
      <c r="G103" s="318"/>
      <c r="H103" s="318"/>
      <c r="J103" s="235"/>
      <c r="K103" s="235"/>
    </row>
    <row r="104" spans="1:11" x14ac:dyDescent="0.2">
      <c r="A104" s="252" t="s">
        <v>205</v>
      </c>
      <c r="B104" s="229" t="s">
        <v>355</v>
      </c>
      <c r="C104" s="234">
        <v>100</v>
      </c>
      <c r="D104" s="234">
        <v>99.75</v>
      </c>
      <c r="E104" s="230">
        <f t="shared" si="11"/>
        <v>-0.25</v>
      </c>
      <c r="F104" s="231">
        <f t="shared" si="12"/>
        <v>99.75</v>
      </c>
      <c r="G104" s="318"/>
      <c r="H104" s="318"/>
    </row>
    <row r="105" spans="1:11" ht="20.25" customHeight="1" x14ac:dyDescent="0.2">
      <c r="A105" s="252" t="s">
        <v>245</v>
      </c>
      <c r="B105" s="229" t="s">
        <v>42</v>
      </c>
      <c r="C105" s="230">
        <v>0</v>
      </c>
      <c r="D105" s="230">
        <v>0</v>
      </c>
      <c r="E105" s="230">
        <f t="shared" si="1"/>
        <v>0</v>
      </c>
      <c r="F105" s="231" t="e">
        <f t="shared" si="2"/>
        <v>#DIV/0!</v>
      </c>
      <c r="G105" s="317"/>
      <c r="H105" s="317"/>
    </row>
    <row r="106" spans="1:11" ht="18" customHeight="1" x14ac:dyDescent="0.2">
      <c r="A106" s="252" t="s">
        <v>372</v>
      </c>
      <c r="B106" s="229" t="s">
        <v>8</v>
      </c>
      <c r="C106" s="230">
        <v>0</v>
      </c>
      <c r="D106" s="230">
        <v>0</v>
      </c>
      <c r="E106" s="230">
        <f t="shared" si="1"/>
        <v>0</v>
      </c>
      <c r="F106" s="231" t="e">
        <f t="shared" si="2"/>
        <v>#DIV/0!</v>
      </c>
      <c r="G106" s="317"/>
      <c r="H106" s="317"/>
    </row>
    <row r="107" spans="1:11" ht="29.25" customHeight="1" x14ac:dyDescent="0.2">
      <c r="A107" s="252" t="s">
        <v>95</v>
      </c>
      <c r="B107" s="229" t="s">
        <v>10</v>
      </c>
      <c r="C107" s="230">
        <v>0</v>
      </c>
      <c r="D107" s="230">
        <v>0</v>
      </c>
      <c r="E107" s="230">
        <f t="shared" si="1"/>
        <v>0</v>
      </c>
      <c r="F107" s="231" t="e">
        <f t="shared" si="2"/>
        <v>#DIV/0!</v>
      </c>
      <c r="G107" s="317"/>
      <c r="H107" s="317"/>
    </row>
    <row r="108" spans="1:11" ht="21" customHeight="1" x14ac:dyDescent="0.2">
      <c r="A108" s="252" t="s">
        <v>373</v>
      </c>
      <c r="B108" s="229" t="s">
        <v>52</v>
      </c>
      <c r="C108" s="230">
        <v>0</v>
      </c>
      <c r="D108" s="230">
        <v>0</v>
      </c>
      <c r="E108" s="230">
        <f t="shared" si="1"/>
        <v>0</v>
      </c>
      <c r="F108" s="231" t="e">
        <f t="shared" si="2"/>
        <v>#DIV/0!</v>
      </c>
      <c r="G108" s="317"/>
      <c r="H108" s="317"/>
    </row>
    <row r="109" spans="1:11" ht="36.75" customHeight="1" x14ac:dyDescent="0.2">
      <c r="A109" s="252" t="s">
        <v>374</v>
      </c>
      <c r="B109" s="229" t="s">
        <v>53</v>
      </c>
      <c r="C109" s="230">
        <v>0</v>
      </c>
      <c r="D109" s="230">
        <v>0</v>
      </c>
      <c r="E109" s="230">
        <f t="shared" si="1"/>
        <v>0</v>
      </c>
      <c r="F109" s="231" t="e">
        <f t="shared" si="2"/>
        <v>#DIV/0!</v>
      </c>
      <c r="G109" s="317"/>
      <c r="H109" s="317"/>
    </row>
    <row r="110" spans="1:11" x14ac:dyDescent="0.2">
      <c r="A110" s="252" t="s">
        <v>246</v>
      </c>
      <c r="B110" s="229" t="s">
        <v>145</v>
      </c>
      <c r="C110" s="230">
        <v>0</v>
      </c>
      <c r="D110" s="230">
        <v>0</v>
      </c>
      <c r="E110" s="230">
        <f t="shared" si="1"/>
        <v>0</v>
      </c>
      <c r="F110" s="231" t="e">
        <f t="shared" si="2"/>
        <v>#DIV/0!</v>
      </c>
      <c r="G110" s="317"/>
      <c r="H110" s="317"/>
    </row>
    <row r="111" spans="1:11" ht="24" customHeight="1" x14ac:dyDescent="0.2">
      <c r="A111" s="252" t="s">
        <v>375</v>
      </c>
      <c r="B111" s="229" t="s">
        <v>146</v>
      </c>
      <c r="C111" s="230">
        <v>0</v>
      </c>
      <c r="D111" s="230">
        <v>0</v>
      </c>
      <c r="E111" s="230">
        <f t="shared" si="1"/>
        <v>0</v>
      </c>
      <c r="F111" s="231" t="e">
        <f t="shared" si="2"/>
        <v>#DIV/0!</v>
      </c>
      <c r="G111" s="317"/>
      <c r="H111" s="317"/>
    </row>
    <row r="112" spans="1:11" x14ac:dyDescent="0.2">
      <c r="A112" s="257"/>
      <c r="B112" s="258"/>
      <c r="C112" s="257"/>
      <c r="D112" s="257"/>
      <c r="E112" s="257"/>
      <c r="F112" s="257"/>
      <c r="G112" s="257"/>
      <c r="H112" s="257"/>
    </row>
    <row r="113" spans="1:8" ht="12" customHeight="1" x14ac:dyDescent="0.2">
      <c r="A113" s="257"/>
      <c r="B113" s="258"/>
      <c r="C113" s="257"/>
      <c r="D113" s="257"/>
      <c r="E113" s="257"/>
      <c r="F113" s="257"/>
      <c r="G113" s="257"/>
      <c r="H113" s="257"/>
    </row>
    <row r="114" spans="1:8" s="263" customFormat="1" ht="15.75" x14ac:dyDescent="0.25">
      <c r="A114" s="261" t="s">
        <v>313</v>
      </c>
      <c r="B114" s="262"/>
      <c r="G114" s="322" t="s">
        <v>266</v>
      </c>
      <c r="H114" s="322"/>
    </row>
    <row r="115" spans="1:8" x14ac:dyDescent="0.2">
      <c r="A115" s="257"/>
      <c r="B115" s="258"/>
      <c r="C115" s="314"/>
      <c r="D115" s="314"/>
      <c r="E115" s="314"/>
      <c r="F115" s="257"/>
      <c r="G115" s="315"/>
      <c r="H115" s="315"/>
    </row>
    <row r="116" spans="1:8" x14ac:dyDescent="0.2">
      <c r="A116" s="259"/>
      <c r="B116" s="258"/>
      <c r="C116" s="316"/>
      <c r="D116" s="316"/>
      <c r="E116" s="316"/>
      <c r="F116" s="257"/>
      <c r="G116" s="316"/>
      <c r="H116" s="316"/>
    </row>
    <row r="118" spans="1:8" x14ac:dyDescent="0.2">
      <c r="A118" s="97"/>
    </row>
    <row r="119" spans="1:8" ht="11.25" customHeight="1" x14ac:dyDescent="0.2">
      <c r="A119" s="98"/>
    </row>
  </sheetData>
  <mergeCells count="111">
    <mergeCell ref="G66:H66"/>
    <mergeCell ref="G62:H62"/>
    <mergeCell ref="G63:H63"/>
    <mergeCell ref="G64:H64"/>
    <mergeCell ref="G65:H65"/>
    <mergeCell ref="G91:H91"/>
    <mergeCell ref="G67:H67"/>
    <mergeCell ref="G68:H68"/>
    <mergeCell ref="G81:H81"/>
    <mergeCell ref="G80:H80"/>
    <mergeCell ref="G82:H82"/>
    <mergeCell ref="G83:H83"/>
    <mergeCell ref="G84:H84"/>
    <mergeCell ref="G69:H69"/>
    <mergeCell ref="G70:H70"/>
    <mergeCell ref="G71:H71"/>
    <mergeCell ref="G72:H72"/>
    <mergeCell ref="G78:H78"/>
    <mergeCell ref="G79:H79"/>
    <mergeCell ref="A34:H34"/>
    <mergeCell ref="B38:C38"/>
    <mergeCell ref="B35:C35"/>
    <mergeCell ref="B36:C36"/>
    <mergeCell ref="B37:C37"/>
    <mergeCell ref="B48:C48"/>
    <mergeCell ref="A40:H40"/>
    <mergeCell ref="A41:A42"/>
    <mergeCell ref="B41:C42"/>
    <mergeCell ref="D41:E41"/>
    <mergeCell ref="F41:G41"/>
    <mergeCell ref="H41:H42"/>
    <mergeCell ref="B43:C43"/>
    <mergeCell ref="B44:C44"/>
    <mergeCell ref="B45:C45"/>
    <mergeCell ref="B46:C46"/>
    <mergeCell ref="B47:C47"/>
    <mergeCell ref="F1:H1"/>
    <mergeCell ref="F2:H2"/>
    <mergeCell ref="F3:H3"/>
    <mergeCell ref="F4:H4"/>
    <mergeCell ref="F5:H5"/>
    <mergeCell ref="A7:H7"/>
    <mergeCell ref="A8:H8"/>
    <mergeCell ref="A9:H9"/>
    <mergeCell ref="A10:H10"/>
    <mergeCell ref="A11:H11"/>
    <mergeCell ref="A12:H12"/>
    <mergeCell ref="A14:H14"/>
    <mergeCell ref="A16:G16"/>
    <mergeCell ref="A18:C18"/>
    <mergeCell ref="D18:G18"/>
    <mergeCell ref="A19:C19"/>
    <mergeCell ref="D19:G19"/>
    <mergeCell ref="H25:H26"/>
    <mergeCell ref="A20:C20"/>
    <mergeCell ref="D20:G20"/>
    <mergeCell ref="A21:C21"/>
    <mergeCell ref="D21:G21"/>
    <mergeCell ref="A22:C22"/>
    <mergeCell ref="D22:G22"/>
    <mergeCell ref="A23:G23"/>
    <mergeCell ref="A25:A26"/>
    <mergeCell ref="B25:C25"/>
    <mergeCell ref="D25:G25"/>
    <mergeCell ref="A13:H13"/>
    <mergeCell ref="B49:C49"/>
    <mergeCell ref="B50:C50"/>
    <mergeCell ref="A54:H54"/>
    <mergeCell ref="G55:H55"/>
    <mergeCell ref="G56:H56"/>
    <mergeCell ref="G58:H58"/>
    <mergeCell ref="G59:H59"/>
    <mergeCell ref="G60:H60"/>
    <mergeCell ref="G61:H61"/>
    <mergeCell ref="G57:H57"/>
    <mergeCell ref="G114:H114"/>
    <mergeCell ref="G102:H102"/>
    <mergeCell ref="G103:H103"/>
    <mergeCell ref="G104:H104"/>
    <mergeCell ref="G92:H92"/>
    <mergeCell ref="G93:H93"/>
    <mergeCell ref="G73:H73"/>
    <mergeCell ref="G74:H74"/>
    <mergeCell ref="G75:H75"/>
    <mergeCell ref="G76:H76"/>
    <mergeCell ref="G77:H77"/>
    <mergeCell ref="G85:H85"/>
    <mergeCell ref="C115:E115"/>
    <mergeCell ref="G115:H115"/>
    <mergeCell ref="C116:E116"/>
    <mergeCell ref="G116:H116"/>
    <mergeCell ref="G111:H111"/>
    <mergeCell ref="G86:H86"/>
    <mergeCell ref="G87:H87"/>
    <mergeCell ref="G88:H88"/>
    <mergeCell ref="G89:H89"/>
    <mergeCell ref="G90:H90"/>
    <mergeCell ref="G105:H105"/>
    <mergeCell ref="G106:H106"/>
    <mergeCell ref="G107:H107"/>
    <mergeCell ref="G108:H108"/>
    <mergeCell ref="G109:H109"/>
    <mergeCell ref="G110:H110"/>
    <mergeCell ref="G94:H94"/>
    <mergeCell ref="G95:H95"/>
    <mergeCell ref="G96:H96"/>
    <mergeCell ref="G97:H97"/>
    <mergeCell ref="G99:H99"/>
    <mergeCell ref="G100:H100"/>
    <mergeCell ref="G101:H101"/>
    <mergeCell ref="G98:H98"/>
  </mergeCells>
  <pageMargins left="0.51181102362204722" right="0.31496062992125984" top="0.35433070866141736" bottom="0.35433070866141736" header="0.31496062992125984" footer="0.31496062992125984"/>
  <pageSetup paperSize="9" scale="97" fitToHeight="0" orientation="portrait" verticalDpi="0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фінплан</vt:lpstr>
      <vt:lpstr>таблиця 1</vt:lpstr>
      <vt:lpstr>таблиця 2</vt:lpstr>
      <vt:lpstr>таблиця 3</vt:lpstr>
      <vt:lpstr>Таблиця 4</vt:lpstr>
      <vt:lpstr>Таблиця 5 ЦРЛ</vt:lpstr>
      <vt:lpstr>'Таблиця 4'!Заголовки_для_печати</vt:lpstr>
      <vt:lpstr>'таблиця 3'!Область_печати</vt:lpstr>
      <vt:lpstr>'Таблиця 4'!Область_печати</vt:lpstr>
      <vt:lpstr>'Таблиця 5 ЦРЛ'!Область_печати</vt:lpstr>
      <vt:lpstr>фінплан!Область_печати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USER2</cp:lastModifiedBy>
  <cp:lastPrinted>2026-03-09T06:36:59Z</cp:lastPrinted>
  <dcterms:created xsi:type="dcterms:W3CDTF">2003-03-13T16:00:22Z</dcterms:created>
  <dcterms:modified xsi:type="dcterms:W3CDTF">2026-03-09T06:37:03Z</dcterms:modified>
</cp:coreProperties>
</file>